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D19437A-8FC0-482E-B3E0-96779933D4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arty SPC" sheetId="6" r:id="rId1"/>
    <sheet name="Interpretacja CP|CPK" sheetId="2" r:id="rId2"/>
    <sheet name="Wykresy" sheetId="8" r:id="rId3"/>
    <sheet name="Tab. Współcz." sheetId="7" r:id="rId4"/>
  </sheets>
  <definedNames>
    <definedName name="_xlnm.Print_Area" localSheetId="2">Wykresy!$A$1:$I$42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6" l="1"/>
  <c r="C21" i="6"/>
  <c r="C19" i="6" s="1"/>
  <c r="C18" i="6"/>
  <c r="C20" i="6"/>
  <c r="C17" i="6" l="1"/>
  <c r="L10" i="6"/>
  <c r="H18" i="6"/>
  <c r="H19" i="6"/>
  <c r="M3" i="6" l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BE3" i="6" s="1"/>
  <c r="BF3" i="6" s="1"/>
  <c r="BG3" i="6" s="1"/>
  <c r="BH3" i="6" s="1"/>
  <c r="BI3" i="6" s="1"/>
  <c r="BJ3" i="6" s="1"/>
  <c r="BK3" i="6" s="1"/>
  <c r="BL3" i="6" s="1"/>
  <c r="BM3" i="6" s="1"/>
  <c r="BN3" i="6" s="1"/>
  <c r="BO3" i="6" s="1"/>
  <c r="BP3" i="6" s="1"/>
  <c r="L11" i="6"/>
  <c r="L9" i="6"/>
  <c r="C83" i="6" l="1"/>
  <c r="C81" i="6" s="1"/>
  <c r="C51" i="6"/>
  <c r="C49" i="6" s="1"/>
  <c r="L73" i="6" l="1"/>
  <c r="H49" i="6" l="1"/>
  <c r="H48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B71" i="6"/>
  <c r="BC71" i="6"/>
  <c r="BD71" i="6"/>
  <c r="BE71" i="6"/>
  <c r="BF71" i="6"/>
  <c r="BG71" i="6"/>
  <c r="BH71" i="6"/>
  <c r="BI71" i="6"/>
  <c r="BJ71" i="6"/>
  <c r="BK71" i="6"/>
  <c r="BL71" i="6"/>
  <c r="BM71" i="6"/>
  <c r="BN71" i="6"/>
  <c r="BO71" i="6"/>
  <c r="BP71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AR72" i="6"/>
  <c r="AS72" i="6"/>
  <c r="AT72" i="6"/>
  <c r="AU72" i="6"/>
  <c r="AV72" i="6"/>
  <c r="AW72" i="6"/>
  <c r="AX72" i="6"/>
  <c r="AY72" i="6"/>
  <c r="AZ72" i="6"/>
  <c r="BA72" i="6"/>
  <c r="BB72" i="6"/>
  <c r="BC72" i="6"/>
  <c r="BD72" i="6"/>
  <c r="BE72" i="6"/>
  <c r="BF72" i="6"/>
  <c r="BG72" i="6"/>
  <c r="BH72" i="6"/>
  <c r="BI72" i="6"/>
  <c r="BJ72" i="6"/>
  <c r="BK72" i="6"/>
  <c r="BL72" i="6"/>
  <c r="BM72" i="6"/>
  <c r="BN72" i="6"/>
  <c r="BO72" i="6"/>
  <c r="BP72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B73" i="6"/>
  <c r="BC73" i="6"/>
  <c r="BD73" i="6"/>
  <c r="BE73" i="6"/>
  <c r="BF73" i="6"/>
  <c r="BG73" i="6"/>
  <c r="BH73" i="6"/>
  <c r="BI73" i="6"/>
  <c r="BJ73" i="6"/>
  <c r="BK73" i="6"/>
  <c r="BL73" i="6"/>
  <c r="BM73" i="6"/>
  <c r="BN73" i="6"/>
  <c r="BO73" i="6"/>
  <c r="BP73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BG75" i="6"/>
  <c r="BH75" i="6"/>
  <c r="BH77" i="6" s="1"/>
  <c r="BI75" i="6"/>
  <c r="BJ75" i="6"/>
  <c r="BK75" i="6"/>
  <c r="BL75" i="6"/>
  <c r="BM75" i="6"/>
  <c r="BN75" i="6"/>
  <c r="BO75" i="6"/>
  <c r="BP75" i="6"/>
  <c r="X76" i="6"/>
  <c r="Y76" i="6"/>
  <c r="Y77" i="6" s="1"/>
  <c r="Z76" i="6"/>
  <c r="Z77" i="6" s="1"/>
  <c r="AA76" i="6"/>
  <c r="AB76" i="6"/>
  <c r="AC76" i="6"/>
  <c r="AD76" i="6"/>
  <c r="AE76" i="6"/>
  <c r="AF76" i="6"/>
  <c r="AG76" i="6"/>
  <c r="AG77" i="6" s="1"/>
  <c r="AH76" i="6"/>
  <c r="AH77" i="6" s="1"/>
  <c r="AI76" i="6"/>
  <c r="AJ76" i="6"/>
  <c r="AK76" i="6"/>
  <c r="AL76" i="6"/>
  <c r="AM76" i="6"/>
  <c r="AN76" i="6"/>
  <c r="AO76" i="6"/>
  <c r="AO77" i="6" s="1"/>
  <c r="AP76" i="6"/>
  <c r="AP77" i="6" s="1"/>
  <c r="AQ76" i="6"/>
  <c r="AR76" i="6"/>
  <c r="AS76" i="6"/>
  <c r="AT76" i="6"/>
  <c r="AU76" i="6"/>
  <c r="AV76" i="6"/>
  <c r="AW76" i="6"/>
  <c r="AW77" i="6" s="1"/>
  <c r="AX76" i="6"/>
  <c r="AX77" i="6" s="1"/>
  <c r="AY76" i="6"/>
  <c r="AZ76" i="6"/>
  <c r="BA76" i="6"/>
  <c r="BB76" i="6"/>
  <c r="BC76" i="6"/>
  <c r="BD76" i="6"/>
  <c r="BE76" i="6"/>
  <c r="BE77" i="6" s="1"/>
  <c r="BF76" i="6"/>
  <c r="BF77" i="6" s="1"/>
  <c r="BG76" i="6"/>
  <c r="BH76" i="6"/>
  <c r="BI76" i="6"/>
  <c r="BJ76" i="6"/>
  <c r="BK76" i="6"/>
  <c r="BL76" i="6"/>
  <c r="BM76" i="6"/>
  <c r="BM77" i="6" s="1"/>
  <c r="BN76" i="6"/>
  <c r="BN77" i="6" s="1"/>
  <c r="BO76" i="6"/>
  <c r="BP76" i="6"/>
  <c r="BG77" i="6"/>
  <c r="BP77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U45" i="6" s="1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K45" i="6" s="1"/>
  <c r="BL43" i="6"/>
  <c r="BM43" i="6"/>
  <c r="BN43" i="6"/>
  <c r="BO43" i="6"/>
  <c r="BO45" i="6" s="1"/>
  <c r="BP43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N45" i="6" s="1"/>
  <c r="AO44" i="6"/>
  <c r="AP44" i="6"/>
  <c r="AQ44" i="6"/>
  <c r="AR44" i="6"/>
  <c r="AS44" i="6"/>
  <c r="AT44" i="6"/>
  <c r="AU44" i="6"/>
  <c r="AV44" i="6"/>
  <c r="AV45" i="6" s="1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J45" i="6" s="1"/>
  <c r="BK44" i="6"/>
  <c r="BL44" i="6"/>
  <c r="BL45" i="6" s="1"/>
  <c r="BM44" i="6"/>
  <c r="BN44" i="6"/>
  <c r="BO44" i="6"/>
  <c r="BP44" i="6"/>
  <c r="AT45" i="6"/>
  <c r="BD45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X14" i="6"/>
  <c r="Y14" i="6"/>
  <c r="Z14" i="6"/>
  <c r="AA14" i="6"/>
  <c r="AB14" i="6"/>
  <c r="AC14" i="6"/>
  <c r="AD14" i="6"/>
  <c r="AD15" i="6" s="1"/>
  <c r="AE14" i="6"/>
  <c r="AF14" i="6"/>
  <c r="AG14" i="6"/>
  <c r="AH14" i="6"/>
  <c r="AI14" i="6"/>
  <c r="AJ14" i="6"/>
  <c r="AK14" i="6"/>
  <c r="AL14" i="6"/>
  <c r="AL15" i="6" s="1"/>
  <c r="AM14" i="6"/>
  <c r="AM15" i="6" s="1"/>
  <c r="AN14" i="6"/>
  <c r="AO14" i="6"/>
  <c r="AP14" i="6"/>
  <c r="AQ14" i="6"/>
  <c r="AR14" i="6"/>
  <c r="AS14" i="6"/>
  <c r="AT14" i="6"/>
  <c r="AT15" i="6" s="1"/>
  <c r="AU14" i="6"/>
  <c r="AU15" i="6" s="1"/>
  <c r="AV14" i="6"/>
  <c r="AW14" i="6"/>
  <c r="AX14" i="6"/>
  <c r="AY14" i="6"/>
  <c r="AZ14" i="6"/>
  <c r="BA14" i="6"/>
  <c r="BB14" i="6"/>
  <c r="BB15" i="6" s="1"/>
  <c r="BC14" i="6"/>
  <c r="BC15" i="6" s="1"/>
  <c r="BD14" i="6"/>
  <c r="BE14" i="6"/>
  <c r="BF14" i="6"/>
  <c r="BG14" i="6"/>
  <c r="BH14" i="6"/>
  <c r="BI14" i="6"/>
  <c r="BJ14" i="6"/>
  <c r="BJ15" i="6" s="1"/>
  <c r="BK14" i="6"/>
  <c r="BK15" i="6" s="1"/>
  <c r="BL14" i="6"/>
  <c r="BM14" i="6"/>
  <c r="BN14" i="6"/>
  <c r="BO14" i="6"/>
  <c r="BP14" i="6"/>
  <c r="BD15" i="6"/>
  <c r="W76" i="6"/>
  <c r="V76" i="6"/>
  <c r="U76" i="6"/>
  <c r="T76" i="6"/>
  <c r="S76" i="6"/>
  <c r="R76" i="6"/>
  <c r="Q76" i="6"/>
  <c r="P76" i="6"/>
  <c r="O76" i="6"/>
  <c r="N76" i="6"/>
  <c r="M76" i="6"/>
  <c r="L76" i="6"/>
  <c r="W75" i="6"/>
  <c r="W77" i="6" s="1"/>
  <c r="V75" i="6"/>
  <c r="U75" i="6"/>
  <c r="T75" i="6"/>
  <c r="S75" i="6"/>
  <c r="R75" i="6"/>
  <c r="Q75" i="6"/>
  <c r="P75" i="6"/>
  <c r="O75" i="6"/>
  <c r="O77" i="6" s="1"/>
  <c r="N75" i="6"/>
  <c r="M75" i="6"/>
  <c r="L75" i="6"/>
  <c r="W74" i="6"/>
  <c r="V74" i="6"/>
  <c r="U74" i="6"/>
  <c r="T74" i="6"/>
  <c r="S74" i="6"/>
  <c r="R74" i="6"/>
  <c r="Q74" i="6"/>
  <c r="P74" i="6"/>
  <c r="O74" i="6"/>
  <c r="N74" i="6"/>
  <c r="M74" i="6"/>
  <c r="L74" i="6"/>
  <c r="W73" i="6"/>
  <c r="V73" i="6"/>
  <c r="U73" i="6"/>
  <c r="T73" i="6"/>
  <c r="S73" i="6"/>
  <c r="R73" i="6"/>
  <c r="Q73" i="6"/>
  <c r="P73" i="6"/>
  <c r="O73" i="6"/>
  <c r="N73" i="6"/>
  <c r="M73" i="6"/>
  <c r="W72" i="6"/>
  <c r="V72" i="6"/>
  <c r="U72" i="6"/>
  <c r="T72" i="6"/>
  <c r="S72" i="6"/>
  <c r="R72" i="6"/>
  <c r="Q72" i="6"/>
  <c r="P72" i="6"/>
  <c r="O72" i="6"/>
  <c r="N72" i="6"/>
  <c r="M72" i="6"/>
  <c r="L72" i="6"/>
  <c r="W71" i="6"/>
  <c r="V71" i="6"/>
  <c r="U71" i="6"/>
  <c r="T71" i="6"/>
  <c r="S71" i="6"/>
  <c r="R71" i="6"/>
  <c r="Q71" i="6"/>
  <c r="P71" i="6"/>
  <c r="O71" i="6"/>
  <c r="N71" i="6"/>
  <c r="M71" i="6"/>
  <c r="L71" i="6"/>
  <c r="W44" i="6"/>
  <c r="V44" i="6"/>
  <c r="U44" i="6"/>
  <c r="T44" i="6"/>
  <c r="S44" i="6"/>
  <c r="R44" i="6"/>
  <c r="Q44" i="6"/>
  <c r="P44" i="6"/>
  <c r="O44" i="6"/>
  <c r="N44" i="6"/>
  <c r="M44" i="6"/>
  <c r="L44" i="6"/>
  <c r="W43" i="6"/>
  <c r="V43" i="6"/>
  <c r="U43" i="6"/>
  <c r="T43" i="6"/>
  <c r="S43" i="6"/>
  <c r="R43" i="6"/>
  <c r="Q43" i="6"/>
  <c r="Q45" i="6" s="1"/>
  <c r="P43" i="6"/>
  <c r="O43" i="6"/>
  <c r="N43" i="6"/>
  <c r="M43" i="6"/>
  <c r="L43" i="6"/>
  <c r="W42" i="6"/>
  <c r="V42" i="6"/>
  <c r="U42" i="6"/>
  <c r="T42" i="6"/>
  <c r="S42" i="6"/>
  <c r="R42" i="6"/>
  <c r="Q42" i="6"/>
  <c r="P42" i="6"/>
  <c r="O42" i="6"/>
  <c r="N42" i="6"/>
  <c r="M42" i="6"/>
  <c r="L42" i="6"/>
  <c r="W41" i="6"/>
  <c r="V41" i="6"/>
  <c r="U41" i="6"/>
  <c r="T41" i="6"/>
  <c r="S41" i="6"/>
  <c r="R41" i="6"/>
  <c r="Q41" i="6"/>
  <c r="P41" i="6"/>
  <c r="O41" i="6"/>
  <c r="N41" i="6"/>
  <c r="M41" i="6"/>
  <c r="L41" i="6"/>
  <c r="W40" i="6"/>
  <c r="V40" i="6"/>
  <c r="U40" i="6"/>
  <c r="T40" i="6"/>
  <c r="S40" i="6"/>
  <c r="R40" i="6"/>
  <c r="Q40" i="6"/>
  <c r="P40" i="6"/>
  <c r="O40" i="6"/>
  <c r="N40" i="6"/>
  <c r="M40" i="6"/>
  <c r="L40" i="6"/>
  <c r="W39" i="6"/>
  <c r="V39" i="6"/>
  <c r="U39" i="6"/>
  <c r="T39" i="6"/>
  <c r="S39" i="6"/>
  <c r="R39" i="6"/>
  <c r="Q39" i="6"/>
  <c r="P39" i="6"/>
  <c r="O39" i="6"/>
  <c r="N39" i="6"/>
  <c r="M39" i="6"/>
  <c r="L39" i="6"/>
  <c r="Q10" i="6"/>
  <c r="BP15" i="6" l="1"/>
  <c r="BH15" i="6"/>
  <c r="AZ15" i="6"/>
  <c r="AR15" i="6"/>
  <c r="AZ77" i="6"/>
  <c r="AR77" i="6"/>
  <c r="O45" i="6"/>
  <c r="BG45" i="6"/>
  <c r="AY45" i="6"/>
  <c r="AQ45" i="6"/>
  <c r="C47" i="6"/>
  <c r="F51" i="6" s="1"/>
  <c r="C48" i="6"/>
  <c r="L45" i="6"/>
  <c r="T45" i="6"/>
  <c r="M77" i="6"/>
  <c r="BO77" i="6"/>
  <c r="AY77" i="6"/>
  <c r="AQ77" i="6"/>
  <c r="AI77" i="6"/>
  <c r="BP45" i="6"/>
  <c r="BH45" i="6"/>
  <c r="AZ45" i="6"/>
  <c r="AR45" i="6"/>
  <c r="AB77" i="6"/>
  <c r="AO15" i="6"/>
  <c r="BC45" i="6"/>
  <c r="AM45" i="6"/>
  <c r="BK77" i="6"/>
  <c r="BC77" i="6"/>
  <c r="AU77" i="6"/>
  <c r="AM77" i="6"/>
  <c r="AE77" i="6"/>
  <c r="BL15" i="6"/>
  <c r="AV15" i="6"/>
  <c r="AN15" i="6"/>
  <c r="BB45" i="6"/>
  <c r="AL45" i="6"/>
  <c r="BJ77" i="6"/>
  <c r="BB77" i="6"/>
  <c r="AT77" i="6"/>
  <c r="AL77" i="6"/>
  <c r="S77" i="6"/>
  <c r="BI77" i="6"/>
  <c r="BA77" i="6"/>
  <c r="AS77" i="6"/>
  <c r="AJ77" i="6"/>
  <c r="U77" i="6"/>
  <c r="AD77" i="6"/>
  <c r="AK77" i="6"/>
  <c r="AA77" i="6"/>
  <c r="V45" i="6"/>
  <c r="W45" i="6"/>
  <c r="AC77" i="6"/>
  <c r="R77" i="6"/>
  <c r="P77" i="6"/>
  <c r="P45" i="6"/>
  <c r="C79" i="6"/>
  <c r="F83" i="6" s="1"/>
  <c r="BM15" i="6"/>
  <c r="BE15" i="6"/>
  <c r="AW15" i="6"/>
  <c r="R45" i="6"/>
  <c r="S45" i="6"/>
  <c r="L77" i="6"/>
  <c r="T77" i="6"/>
  <c r="BI45" i="6"/>
  <c r="BA45" i="6"/>
  <c r="AS45" i="6"/>
  <c r="AK45" i="6"/>
  <c r="BN45" i="6"/>
  <c r="BF45" i="6"/>
  <c r="AX45" i="6"/>
  <c r="AP45" i="6"/>
  <c r="C80" i="6"/>
  <c r="BO15" i="6"/>
  <c r="BG15" i="6"/>
  <c r="AY15" i="6"/>
  <c r="AQ15" i="6"/>
  <c r="BM45" i="6"/>
  <c r="BE45" i="6"/>
  <c r="AW45" i="6"/>
  <c r="AO45" i="6"/>
  <c r="M45" i="6"/>
  <c r="U45" i="6"/>
  <c r="N77" i="6"/>
  <c r="V77" i="6"/>
  <c r="BI15" i="6"/>
  <c r="BA15" i="6"/>
  <c r="AS15" i="6"/>
  <c r="AK15" i="6"/>
  <c r="BN15" i="6"/>
  <c r="BF15" i="6"/>
  <c r="AX15" i="6"/>
  <c r="AP15" i="6"/>
  <c r="BL77" i="6"/>
  <c r="BD77" i="6"/>
  <c r="AV77" i="6"/>
  <c r="AN77" i="6"/>
  <c r="AF77" i="6"/>
  <c r="X77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AJ15" i="6"/>
  <c r="AI15" i="6"/>
  <c r="AH15" i="6"/>
  <c r="AG15" i="6"/>
  <c r="AF15" i="6"/>
  <c r="AE15" i="6"/>
  <c r="AC15" i="6"/>
  <c r="AB15" i="6"/>
  <c r="AA15" i="6"/>
  <c r="Z15" i="6"/>
  <c r="Y15" i="6"/>
  <c r="X15" i="6"/>
  <c r="H50" i="6"/>
  <c r="F54" i="6" s="1"/>
  <c r="F56" i="6" s="1"/>
  <c r="Q77" i="6"/>
  <c r="N45" i="6"/>
  <c r="M9" i="6"/>
  <c r="N9" i="6"/>
  <c r="O9" i="6"/>
  <c r="P9" i="6"/>
  <c r="Q9" i="6"/>
  <c r="R9" i="6"/>
  <c r="S9" i="6"/>
  <c r="T9" i="6"/>
  <c r="U9" i="6"/>
  <c r="V9" i="6"/>
  <c r="W9" i="6"/>
  <c r="M10" i="6"/>
  <c r="N10" i="6"/>
  <c r="O10" i="6"/>
  <c r="P10" i="6"/>
  <c r="R10" i="6"/>
  <c r="S10" i="6"/>
  <c r="T10" i="6"/>
  <c r="U10" i="6"/>
  <c r="V10" i="6"/>
  <c r="W10" i="6"/>
  <c r="M11" i="6"/>
  <c r="N11" i="6"/>
  <c r="O11" i="6"/>
  <c r="P11" i="6"/>
  <c r="Q11" i="6"/>
  <c r="R11" i="6"/>
  <c r="S11" i="6"/>
  <c r="T11" i="6"/>
  <c r="U11" i="6"/>
  <c r="V11" i="6"/>
  <c r="W11" i="6"/>
  <c r="M12" i="6"/>
  <c r="N12" i="6"/>
  <c r="O12" i="6"/>
  <c r="P12" i="6"/>
  <c r="Q12" i="6"/>
  <c r="R12" i="6"/>
  <c r="S12" i="6"/>
  <c r="T12" i="6"/>
  <c r="U12" i="6"/>
  <c r="V12" i="6"/>
  <c r="W12" i="6"/>
  <c r="M13" i="6"/>
  <c r="N13" i="6"/>
  <c r="O13" i="6"/>
  <c r="P13" i="6"/>
  <c r="Q13" i="6"/>
  <c r="R13" i="6"/>
  <c r="S13" i="6"/>
  <c r="T13" i="6"/>
  <c r="U13" i="6"/>
  <c r="V13" i="6"/>
  <c r="W13" i="6"/>
  <c r="M14" i="6"/>
  <c r="N14" i="6"/>
  <c r="O14" i="6"/>
  <c r="P14" i="6"/>
  <c r="Q14" i="6"/>
  <c r="R14" i="6"/>
  <c r="S14" i="6"/>
  <c r="T14" i="6"/>
  <c r="U14" i="6"/>
  <c r="V14" i="6"/>
  <c r="W14" i="6"/>
  <c r="F20" i="6" l="1"/>
  <c r="C50" i="6"/>
  <c r="F50" i="6" s="1"/>
  <c r="C82" i="6"/>
  <c r="F82" i="6" s="1"/>
  <c r="W15" i="6"/>
  <c r="V15" i="6"/>
  <c r="U15" i="6"/>
  <c r="R15" i="6"/>
  <c r="F52" i="6"/>
  <c r="AX48" i="6" s="1"/>
  <c r="H51" i="6"/>
  <c r="G54" i="6" s="1"/>
  <c r="H54" i="6" s="1"/>
  <c r="H83" i="6"/>
  <c r="G86" i="6" s="1"/>
  <c r="H84" i="6"/>
  <c r="G88" i="6" s="1"/>
  <c r="H82" i="6"/>
  <c r="F86" i="6" s="1"/>
  <c r="F88" i="6" s="1"/>
  <c r="H52" i="6"/>
  <c r="G56" i="6" s="1"/>
  <c r="H56" i="6" s="1"/>
  <c r="AA79" i="6"/>
  <c r="AI79" i="6"/>
  <c r="AQ79" i="6"/>
  <c r="AY79" i="6"/>
  <c r="BG79" i="6"/>
  <c r="BO79" i="6"/>
  <c r="M79" i="6"/>
  <c r="U79" i="6"/>
  <c r="AC79" i="6"/>
  <c r="BA79" i="6"/>
  <c r="W79" i="6"/>
  <c r="AG79" i="6"/>
  <c r="BM79" i="6"/>
  <c r="S79" i="6"/>
  <c r="AB79" i="6"/>
  <c r="AJ79" i="6"/>
  <c r="AR79" i="6"/>
  <c r="AZ79" i="6"/>
  <c r="BH79" i="6"/>
  <c r="BP79" i="6"/>
  <c r="N79" i="6"/>
  <c r="V79" i="6"/>
  <c r="AS79" i="6"/>
  <c r="BI79" i="6"/>
  <c r="O79" i="6"/>
  <c r="R79" i="6"/>
  <c r="AW79" i="6"/>
  <c r="AD79" i="6"/>
  <c r="AL79" i="6"/>
  <c r="AT79" i="6"/>
  <c r="BB79" i="6"/>
  <c r="BJ79" i="6"/>
  <c r="P79" i="6"/>
  <c r="X79" i="6"/>
  <c r="AN79" i="6"/>
  <c r="AV79" i="6"/>
  <c r="BL79" i="6"/>
  <c r="AO79" i="6"/>
  <c r="AE79" i="6"/>
  <c r="AM79" i="6"/>
  <c r="AU79" i="6"/>
  <c r="BC79" i="6"/>
  <c r="BK79" i="6"/>
  <c r="Q79" i="6"/>
  <c r="AF79" i="6"/>
  <c r="BD79" i="6"/>
  <c r="Z79" i="6"/>
  <c r="AH79" i="6"/>
  <c r="AP79" i="6"/>
  <c r="AX79" i="6"/>
  <c r="BF79" i="6"/>
  <c r="BN79" i="6"/>
  <c r="T79" i="6"/>
  <c r="L79" i="6"/>
  <c r="AK79" i="6"/>
  <c r="Y79" i="6"/>
  <c r="BE79" i="6"/>
  <c r="AE47" i="6"/>
  <c r="AM47" i="6"/>
  <c r="AU47" i="6"/>
  <c r="BC47" i="6"/>
  <c r="BK47" i="6"/>
  <c r="M47" i="6"/>
  <c r="U47" i="6"/>
  <c r="AH47" i="6"/>
  <c r="BF47" i="6"/>
  <c r="AI47" i="6"/>
  <c r="BO47" i="6"/>
  <c r="AK47" i="6"/>
  <c r="BI47" i="6"/>
  <c r="X47" i="6"/>
  <c r="AF47" i="6"/>
  <c r="AN47" i="6"/>
  <c r="AV47" i="6"/>
  <c r="BD47" i="6"/>
  <c r="BL47" i="6"/>
  <c r="N47" i="6"/>
  <c r="V47" i="6"/>
  <c r="AP47" i="6"/>
  <c r="P47" i="6"/>
  <c r="AA47" i="6"/>
  <c r="AQ47" i="6"/>
  <c r="BG47" i="6"/>
  <c r="AC47" i="6"/>
  <c r="AS47" i="6"/>
  <c r="BJ47" i="6"/>
  <c r="Y47" i="6"/>
  <c r="AG47" i="6"/>
  <c r="AO47" i="6"/>
  <c r="AW47" i="6"/>
  <c r="BE47" i="6"/>
  <c r="BM47" i="6"/>
  <c r="O47" i="6"/>
  <c r="W47" i="6"/>
  <c r="Z47" i="6"/>
  <c r="AX47" i="6"/>
  <c r="BN47" i="6"/>
  <c r="AY47" i="6"/>
  <c r="Q47" i="6"/>
  <c r="BA47" i="6"/>
  <c r="L47" i="6"/>
  <c r="S47" i="6"/>
  <c r="BB47" i="6"/>
  <c r="AB47" i="6"/>
  <c r="AJ47" i="6"/>
  <c r="AR47" i="6"/>
  <c r="AZ47" i="6"/>
  <c r="BH47" i="6"/>
  <c r="BP47" i="6"/>
  <c r="R47" i="6"/>
  <c r="AD47" i="6"/>
  <c r="AL47" i="6"/>
  <c r="AT47" i="6"/>
  <c r="T47" i="6"/>
  <c r="N15" i="6"/>
  <c r="M15" i="6"/>
  <c r="F84" i="6"/>
  <c r="O15" i="6"/>
  <c r="S15" i="6"/>
  <c r="Q15" i="6"/>
  <c r="P15" i="6"/>
  <c r="T15" i="6"/>
  <c r="L14" i="6"/>
  <c r="L13" i="6"/>
  <c r="L12" i="6"/>
  <c r="F21" i="6"/>
  <c r="L17" i="6" s="1"/>
  <c r="L48" i="6" l="1"/>
  <c r="BC48" i="6"/>
  <c r="AC48" i="6"/>
  <c r="BL48" i="6"/>
  <c r="BD48" i="6"/>
  <c r="BP48" i="6"/>
  <c r="AP48" i="6"/>
  <c r="AU48" i="6"/>
  <c r="AN48" i="6"/>
  <c r="BH48" i="6"/>
  <c r="V48" i="6"/>
  <c r="Q48" i="6"/>
  <c r="AT48" i="6"/>
  <c r="AH48" i="6"/>
  <c r="AG48" i="6"/>
  <c r="Y48" i="6"/>
  <c r="AL48" i="6"/>
  <c r="AJ48" i="6"/>
  <c r="T48" i="6"/>
  <c r="AY48" i="6"/>
  <c r="P48" i="6"/>
  <c r="U48" i="6"/>
  <c r="O48" i="6"/>
  <c r="BI48" i="6"/>
  <c r="AB48" i="6"/>
  <c r="BB48" i="6"/>
  <c r="AQ48" i="6"/>
  <c r="BN48" i="6"/>
  <c r="BM48" i="6"/>
  <c r="M48" i="6"/>
  <c r="AM48" i="6"/>
  <c r="BE48" i="6"/>
  <c r="AF48" i="6"/>
  <c r="AK48" i="6"/>
  <c r="AZ48" i="6"/>
  <c r="W48" i="6"/>
  <c r="AV48" i="6"/>
  <c r="AD48" i="6"/>
  <c r="BO48" i="6"/>
  <c r="AI48" i="6"/>
  <c r="S48" i="6"/>
  <c r="BF48" i="6"/>
  <c r="Z48" i="6"/>
  <c r="AO48" i="6"/>
  <c r="BK48" i="6"/>
  <c r="AE48" i="6"/>
  <c r="N48" i="6"/>
  <c r="BJ48" i="6"/>
  <c r="R48" i="6"/>
  <c r="AR48" i="6"/>
  <c r="AW48" i="6"/>
  <c r="X48" i="6"/>
  <c r="BA48" i="6"/>
  <c r="BG48" i="6"/>
  <c r="AA48" i="6"/>
  <c r="AS48" i="6"/>
  <c r="P80" i="6"/>
  <c r="T80" i="6"/>
  <c r="X80" i="6"/>
  <c r="AB80" i="6"/>
  <c r="AF80" i="6"/>
  <c r="AJ80" i="6"/>
  <c r="AN80" i="6"/>
  <c r="AR80" i="6"/>
  <c r="AV80" i="6"/>
  <c r="AZ80" i="6"/>
  <c r="BD80" i="6"/>
  <c r="BH80" i="6"/>
  <c r="BL80" i="6"/>
  <c r="BP80" i="6"/>
  <c r="M80" i="6"/>
  <c r="Q80" i="6"/>
  <c r="U80" i="6"/>
  <c r="Y80" i="6"/>
  <c r="AC80" i="6"/>
  <c r="AG80" i="6"/>
  <c r="AK80" i="6"/>
  <c r="AO80" i="6"/>
  <c r="AS80" i="6"/>
  <c r="AW80" i="6"/>
  <c r="BA80" i="6"/>
  <c r="BE80" i="6"/>
  <c r="BI80" i="6"/>
  <c r="BM80" i="6"/>
  <c r="L80" i="6"/>
  <c r="N80" i="6"/>
  <c r="R80" i="6"/>
  <c r="V80" i="6"/>
  <c r="Z80" i="6"/>
  <c r="AD80" i="6"/>
  <c r="AH80" i="6"/>
  <c r="AL80" i="6"/>
  <c r="AP80" i="6"/>
  <c r="AT80" i="6"/>
  <c r="AX80" i="6"/>
  <c r="BB80" i="6"/>
  <c r="BF80" i="6"/>
  <c r="BJ80" i="6"/>
  <c r="BN80" i="6"/>
  <c r="O80" i="6"/>
  <c r="S80" i="6"/>
  <c r="W80" i="6"/>
  <c r="AA80" i="6"/>
  <c r="AE80" i="6"/>
  <c r="AI80" i="6"/>
  <c r="AM80" i="6"/>
  <c r="AQ80" i="6"/>
  <c r="AU80" i="6"/>
  <c r="AY80" i="6"/>
  <c r="BC80" i="6"/>
  <c r="BG80" i="6"/>
  <c r="BK80" i="6"/>
  <c r="BO80" i="6"/>
  <c r="H88" i="6"/>
  <c r="H86" i="6"/>
  <c r="L15" i="6"/>
  <c r="H21" i="6"/>
  <c r="G24" i="6" s="1"/>
  <c r="X78" i="6"/>
  <c r="AF78" i="6"/>
  <c r="AN78" i="6"/>
  <c r="AV78" i="6"/>
  <c r="BD78" i="6"/>
  <c r="BL78" i="6"/>
  <c r="R78" i="6"/>
  <c r="L78" i="6"/>
  <c r="Z78" i="6"/>
  <c r="BF78" i="6"/>
  <c r="AL78" i="6"/>
  <c r="Y78" i="6"/>
  <c r="AG78" i="6"/>
  <c r="AO78" i="6"/>
  <c r="AW78" i="6"/>
  <c r="BE78" i="6"/>
  <c r="BM78" i="6"/>
  <c r="S78" i="6"/>
  <c r="AH78" i="6"/>
  <c r="AX78" i="6"/>
  <c r="BN78" i="6"/>
  <c r="BB78" i="6"/>
  <c r="AA78" i="6"/>
  <c r="AI78" i="6"/>
  <c r="AQ78" i="6"/>
  <c r="AY78" i="6"/>
  <c r="BG78" i="6"/>
  <c r="BO78" i="6"/>
  <c r="M78" i="6"/>
  <c r="U78" i="6"/>
  <c r="AK78" i="6"/>
  <c r="AS78" i="6"/>
  <c r="BI78" i="6"/>
  <c r="W78" i="6"/>
  <c r="AT78" i="6"/>
  <c r="AB78" i="6"/>
  <c r="AJ78" i="6"/>
  <c r="AR78" i="6"/>
  <c r="AZ78" i="6"/>
  <c r="BH78" i="6"/>
  <c r="BP78" i="6"/>
  <c r="N78" i="6"/>
  <c r="V78" i="6"/>
  <c r="AC78" i="6"/>
  <c r="BA78" i="6"/>
  <c r="O78" i="6"/>
  <c r="BJ78" i="6"/>
  <c r="AE78" i="6"/>
  <c r="AM78" i="6"/>
  <c r="AU78" i="6"/>
  <c r="BC78" i="6"/>
  <c r="BK78" i="6"/>
  <c r="Q78" i="6"/>
  <c r="AP78" i="6"/>
  <c r="T78" i="6"/>
  <c r="AD78" i="6"/>
  <c r="P78" i="6"/>
  <c r="AB46" i="6"/>
  <c r="AJ46" i="6"/>
  <c r="AR46" i="6"/>
  <c r="AZ46" i="6"/>
  <c r="BH46" i="6"/>
  <c r="BP46" i="6"/>
  <c r="R46" i="6"/>
  <c r="L46" i="6"/>
  <c r="AU46" i="6"/>
  <c r="X46" i="6"/>
  <c r="AV46" i="6"/>
  <c r="N46" i="6"/>
  <c r="AX46" i="6"/>
  <c r="P46" i="6"/>
  <c r="BO46" i="6"/>
  <c r="AC46" i="6"/>
  <c r="AK46" i="6"/>
  <c r="AS46" i="6"/>
  <c r="BA46" i="6"/>
  <c r="BI46" i="6"/>
  <c r="S46" i="6"/>
  <c r="AE46" i="6"/>
  <c r="BK46" i="6"/>
  <c r="U46" i="6"/>
  <c r="AN46" i="6"/>
  <c r="BD46" i="6"/>
  <c r="V46" i="6"/>
  <c r="AP46" i="6"/>
  <c r="BF46" i="6"/>
  <c r="AQ46" i="6"/>
  <c r="AD46" i="6"/>
  <c r="AL46" i="6"/>
  <c r="AT46" i="6"/>
  <c r="BB46" i="6"/>
  <c r="BJ46" i="6"/>
  <c r="T46" i="6"/>
  <c r="AM46" i="6"/>
  <c r="BC46" i="6"/>
  <c r="M46" i="6"/>
  <c r="AF46" i="6"/>
  <c r="BL46" i="6"/>
  <c r="AH46" i="6"/>
  <c r="BN46" i="6"/>
  <c r="BG46" i="6"/>
  <c r="AI46" i="6"/>
  <c r="Q46" i="6"/>
  <c r="Y46" i="6"/>
  <c r="AG46" i="6"/>
  <c r="AO46" i="6"/>
  <c r="AW46" i="6"/>
  <c r="BE46" i="6"/>
  <c r="BM46" i="6"/>
  <c r="O46" i="6"/>
  <c r="W46" i="6"/>
  <c r="Z46" i="6"/>
  <c r="AY46" i="6"/>
  <c r="AA46" i="6"/>
  <c r="F22" i="6" l="1"/>
  <c r="AN18" i="6" s="1"/>
  <c r="F24" i="6"/>
  <c r="F26" i="6" s="1"/>
  <c r="BA17" i="6"/>
  <c r="H22" i="6"/>
  <c r="G26" i="6" s="1"/>
  <c r="AZ16" i="6"/>
  <c r="AI17" i="6" l="1"/>
  <c r="S18" i="6"/>
  <c r="BL18" i="6"/>
  <c r="AM16" i="6"/>
  <c r="P16" i="6"/>
  <c r="BN16" i="6"/>
  <c r="U16" i="6"/>
  <c r="AK16" i="6"/>
  <c r="AE16" i="6"/>
  <c r="AA16" i="6"/>
  <c r="AT16" i="6"/>
  <c r="BK16" i="6"/>
  <c r="BB16" i="6"/>
  <c r="BM18" i="6"/>
  <c r="N16" i="6"/>
  <c r="AY16" i="6"/>
  <c r="M16" i="6"/>
  <c r="AQ16" i="6"/>
  <c r="AL16" i="6"/>
  <c r="AD16" i="6"/>
  <c r="AR18" i="6"/>
  <c r="AO16" i="6"/>
  <c r="AU16" i="6"/>
  <c r="AP16" i="6"/>
  <c r="AH16" i="6"/>
  <c r="Z16" i="6"/>
  <c r="V16" i="6"/>
  <c r="BE17" i="6"/>
  <c r="N17" i="6"/>
  <c r="AJ16" i="6"/>
  <c r="AV16" i="6"/>
  <c r="AX16" i="6"/>
  <c r="S16" i="6"/>
  <c r="AN16" i="6"/>
  <c r="AI16" i="6"/>
  <c r="BC16" i="6"/>
  <c r="M18" i="6"/>
  <c r="BJ18" i="6"/>
  <c r="BN18" i="6"/>
  <c r="AF18" i="6"/>
  <c r="AM18" i="6"/>
  <c r="BI18" i="6"/>
  <c r="AH18" i="6"/>
  <c r="AZ17" i="6"/>
  <c r="AS17" i="6"/>
  <c r="R18" i="6"/>
  <c r="AY18" i="6"/>
  <c r="AW18" i="6"/>
  <c r="BB18" i="6"/>
  <c r="AO18" i="6"/>
  <c r="BK18" i="6"/>
  <c r="AE18" i="6"/>
  <c r="BP18" i="6"/>
  <c r="AJ18" i="6"/>
  <c r="AT18" i="6"/>
  <c r="Q18" i="6"/>
  <c r="AQ18" i="6"/>
  <c r="AS18" i="6"/>
  <c r="BF18" i="6"/>
  <c r="Z18" i="6"/>
  <c r="AG18" i="6"/>
  <c r="BD18" i="6"/>
  <c r="X18" i="6"/>
  <c r="AL18" i="6"/>
  <c r="Y18" i="6"/>
  <c r="BC18" i="6"/>
  <c r="BA18" i="6"/>
  <c r="BH18" i="6"/>
  <c r="AB18" i="6"/>
  <c r="AD18" i="6"/>
  <c r="BO18" i="6"/>
  <c r="AI18" i="6"/>
  <c r="AC18" i="6"/>
  <c r="AX18" i="6"/>
  <c r="W18" i="6"/>
  <c r="V18" i="6"/>
  <c r="AV18" i="6"/>
  <c r="P17" i="6"/>
  <c r="M17" i="6"/>
  <c r="O18" i="6"/>
  <c r="U18" i="6"/>
  <c r="AU18" i="6"/>
  <c r="AK18" i="6"/>
  <c r="AZ18" i="6"/>
  <c r="T18" i="6"/>
  <c r="L18" i="6"/>
  <c r="BG18" i="6"/>
  <c r="AA18" i="6"/>
  <c r="P18" i="6"/>
  <c r="AP18" i="6"/>
  <c r="BE18" i="6"/>
  <c r="N18" i="6"/>
  <c r="AD17" i="6"/>
  <c r="Y17" i="6"/>
  <c r="AM17" i="6"/>
  <c r="AY17" i="6"/>
  <c r="AH17" i="6"/>
  <c r="AN17" i="6"/>
  <c r="AL17" i="6"/>
  <c r="AA17" i="6"/>
  <c r="R17" i="6"/>
  <c r="AR17" i="6"/>
  <c r="BN17" i="6"/>
  <c r="W17" i="6"/>
  <c r="AW17" i="6"/>
  <c r="BG17" i="6"/>
  <c r="BL17" i="6"/>
  <c r="AF17" i="6"/>
  <c r="AX17" i="6"/>
  <c r="BK17" i="6"/>
  <c r="AE17" i="6"/>
  <c r="S17" i="6"/>
  <c r="AK17" i="6"/>
  <c r="Q17" i="6"/>
  <c r="T17" i="6"/>
  <c r="BP17" i="6"/>
  <c r="AJ17" i="6"/>
  <c r="BF17" i="6"/>
  <c r="O17" i="6"/>
  <c r="AO17" i="6"/>
  <c r="AQ17" i="6"/>
  <c r="BD17" i="6"/>
  <c r="X17" i="6"/>
  <c r="Z17" i="6"/>
  <c r="BC17" i="6"/>
  <c r="BJ17" i="6"/>
  <c r="BI17" i="6"/>
  <c r="AC17" i="6"/>
  <c r="BL16" i="6"/>
  <c r="AR16" i="6"/>
  <c r="AG16" i="6"/>
  <c r="AB16" i="6"/>
  <c r="L16" i="6"/>
  <c r="Q16" i="6"/>
  <c r="X16" i="6"/>
  <c r="BI16" i="6"/>
  <c r="T16" i="6"/>
  <c r="BD16" i="6"/>
  <c r="BA16" i="6"/>
  <c r="AW16" i="6"/>
  <c r="AF16" i="6"/>
  <c r="AS16" i="6"/>
  <c r="H24" i="6"/>
  <c r="BO17" i="6"/>
  <c r="BB17" i="6"/>
  <c r="BH17" i="6"/>
  <c r="AB17" i="6"/>
  <c r="AP17" i="6"/>
  <c r="BM17" i="6"/>
  <c r="AG17" i="6"/>
  <c r="V17" i="6"/>
  <c r="AV17" i="6"/>
  <c r="U17" i="6"/>
  <c r="AU17" i="6"/>
  <c r="AT17" i="6"/>
  <c r="AC16" i="6"/>
  <c r="O16" i="6"/>
  <c r="R16" i="6"/>
  <c r="BF16" i="6"/>
  <c r="BO16" i="6"/>
  <c r="BG16" i="6"/>
  <c r="W16" i="6"/>
  <c r="BP16" i="6"/>
  <c r="BJ16" i="6"/>
  <c r="BM16" i="6"/>
  <c r="BH16" i="6"/>
  <c r="Y16" i="6"/>
  <c r="BE16" i="6"/>
  <c r="H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Tomasz Pawlicki:</t>
        </r>
        <r>
          <rPr>
            <sz val="9"/>
            <color indexed="81"/>
            <rFont val="Tahoma"/>
            <family val="2"/>
            <charset val="238"/>
          </rPr>
          <t xml:space="preserve">
11:00 B3</t>
        </r>
      </text>
    </comment>
    <comment ref="M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Tomasz Pawlicki:</t>
        </r>
        <r>
          <rPr>
            <sz val="9"/>
            <color indexed="81"/>
            <rFont val="Tahoma"/>
            <family val="2"/>
            <charset val="238"/>
          </rPr>
          <t xml:space="preserve">
12:00 B3</t>
        </r>
      </text>
    </comment>
    <comment ref="C1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Średnia wartość ze wszystkich "średnich"</t>
        </r>
      </text>
    </comment>
    <comment ref="C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Odchylenie standardowe ze wszystkich odchyleń standardowych</t>
        </r>
      </text>
    </comment>
    <comment ref="C2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Średnia z odchyleń standardowych</t>
        </r>
      </text>
    </comment>
    <comment ref="E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 + A2 * R-bar</t>
        </r>
      </text>
    </comment>
    <comment ref="E2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</t>
        </r>
      </text>
    </comment>
    <comment ref="E2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 - A2 * R-bar</t>
        </r>
      </text>
    </comment>
    <comment ref="C47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Średnia wartość ze wszystkich "średnich"</t>
        </r>
      </text>
    </comment>
    <comment ref="C4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Odchylenie standardowe ze wszystkich odchyleń standardowych</t>
        </r>
      </text>
    </comment>
    <comment ref="C50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Średnia z odchyleń standardowych</t>
        </r>
      </text>
    </comment>
    <comment ref="E5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 + A2 * R-bar</t>
        </r>
      </text>
    </comment>
    <comment ref="E5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</t>
        </r>
      </text>
    </comment>
    <comment ref="E5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 - A2 * R-bar</t>
        </r>
      </text>
    </comment>
    <comment ref="C7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Średnia wartość ze wszystkich "średnich"</t>
        </r>
      </text>
    </comment>
    <comment ref="C8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Odchylenie standardowe ze wszystkich odchyleń standardowych</t>
        </r>
      </text>
    </comment>
    <comment ref="C8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Średnia z odchyleń standardowych</t>
        </r>
      </text>
    </comment>
    <comment ref="E8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 + A2 * R-bar</t>
        </r>
      </text>
    </comment>
    <comment ref="E83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</t>
        </r>
      </text>
    </comment>
    <comment ref="E84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x-bar-bar - A2 * R-bar</t>
        </r>
      </text>
    </comment>
  </commentList>
</comments>
</file>

<file path=xl/sharedStrings.xml><?xml version="1.0" encoding="utf-8"?>
<sst xmlns="http://schemas.openxmlformats.org/spreadsheetml/2006/main" count="306" uniqueCount="57">
  <si>
    <t>Obliczenia dot. Zdolności procesu produkcyjnego</t>
  </si>
  <si>
    <t>Data</t>
  </si>
  <si>
    <t>n</t>
  </si>
  <si>
    <t>x-bar</t>
  </si>
  <si>
    <t>s</t>
  </si>
  <si>
    <t>Me</t>
  </si>
  <si>
    <t>Max</t>
  </si>
  <si>
    <t>Min</t>
  </si>
  <si>
    <t>6s</t>
  </si>
  <si>
    <t>R</t>
  </si>
  <si>
    <t>Karta kontrolna Shewharta - tabele współczynników</t>
  </si>
  <si>
    <t>A</t>
  </si>
  <si>
    <t>A2</t>
  </si>
  <si>
    <t>A3</t>
  </si>
  <si>
    <t>A4</t>
  </si>
  <si>
    <t>B3</t>
  </si>
  <si>
    <t>B4</t>
  </si>
  <si>
    <t>B5</t>
  </si>
  <si>
    <t>B6</t>
  </si>
  <si>
    <t>D1</t>
  </si>
  <si>
    <t>D2</t>
  </si>
  <si>
    <t>D3</t>
  </si>
  <si>
    <t>D4</t>
  </si>
  <si>
    <t>d2</t>
  </si>
  <si>
    <t>c4</t>
  </si>
  <si>
    <t>Cp </t>
  </si>
  <si>
    <t>Cpk </t>
  </si>
  <si>
    <t>Interpretacja</t>
  </si>
  <si>
    <t>Proces wysoko zdolny i dobrze wyśrodkowany. Przypadek idealny.</t>
  </si>
  <si>
    <t>Proces o dużym potencjale (Cp), ale słabo wyśrodkowany (niskie Cpk). Należy poprawiać wyśrodkowanie.</t>
  </si>
  <si>
    <t>Proces dobrze wyśrodkowany (Cp=Cpk), ale o bardzo dużym rozrzucie. Należy zmniejszać rozrzut.</t>
  </si>
  <si>
    <t>Proces o dużym potencjale, ale na skutek złego wyśrodkowania większość wyników będzie poza specyfikacją (średnia procesu jest poza jedną z granic specyfikacji).</t>
  </si>
  <si>
    <t>Metoda stabilizacyjna</t>
  </si>
  <si>
    <t>Karta x-bar - R</t>
  </si>
  <si>
    <t>GLK</t>
  </si>
  <si>
    <t>DLK</t>
  </si>
  <si>
    <t>LC</t>
  </si>
  <si>
    <t>TOR x-bar</t>
  </si>
  <si>
    <t>x-bar-bar</t>
  </si>
  <si>
    <t>R-bar</t>
  </si>
  <si>
    <t>Zmienna</t>
  </si>
  <si>
    <t>Wartość</t>
  </si>
  <si>
    <t>Tolerancja rysunkowa</t>
  </si>
  <si>
    <t>Zdolność procesu</t>
  </si>
  <si>
    <t>GWG</t>
  </si>
  <si>
    <t>DWG</t>
  </si>
  <si>
    <t>Cp</t>
  </si>
  <si>
    <t>Cpk I</t>
  </si>
  <si>
    <t>Cpk II</t>
  </si>
  <si>
    <t>Góra</t>
  </si>
  <si>
    <t>Dół</t>
  </si>
  <si>
    <t>Cpk</t>
  </si>
  <si>
    <t>Status</t>
  </si>
  <si>
    <t>s-bar</t>
  </si>
  <si>
    <t>SPC - Proces A</t>
  </si>
  <si>
    <t>SPC - Proces B</t>
  </si>
  <si>
    <t>SPC - Proces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</si>
</sst>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Lat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1" applyFill="1"/>
    <xf numFmtId="0" fontId="6" fillId="2" borderId="0" xfId="1" applyFont="1" applyFill="1" applyAlignment="1">
      <alignment horizontal="center" vertical="center"/>
    </xf>
    <xf numFmtId="0" fontId="7" fillId="2" borderId="0" xfId="1" applyFont="1" applyFill="1"/>
    <xf numFmtId="0" fontId="4" fillId="2" borderId="0" xfId="1" applyFill="1" applyAlignment="1">
      <alignment horizontal="center" vertical="center"/>
    </xf>
    <xf numFmtId="2" fontId="9" fillId="2" borderId="0" xfId="1" applyNumberFormat="1" applyFont="1" applyFill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2" fontId="9" fillId="2" borderId="0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0" fontId="14" fillId="2" borderId="0" xfId="0" applyFont="1" applyFill="1"/>
    <xf numFmtId="165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  <xf numFmtId="0" fontId="3" fillId="2" borderId="0" xfId="1" applyFont="1" applyFill="1"/>
    <xf numFmtId="165" fontId="3" fillId="3" borderId="3" xfId="1" applyNumberFormat="1" applyFont="1" applyFill="1" applyBorder="1" applyAlignment="1">
      <alignment horizontal="center" vertical="center"/>
    </xf>
    <xf numFmtId="0" fontId="18" fillId="4" borderId="0" xfId="1" applyFont="1" applyFill="1"/>
    <xf numFmtId="0" fontId="4" fillId="4" borderId="0" xfId="1" applyFill="1"/>
    <xf numFmtId="0" fontId="3" fillId="4" borderId="0" xfId="1" applyFont="1" applyFill="1"/>
    <xf numFmtId="0" fontId="19" fillId="4" borderId="0" xfId="1" applyFont="1" applyFill="1"/>
    <xf numFmtId="0" fontId="12" fillId="4" borderId="0" xfId="1" applyFont="1" applyFill="1"/>
    <xf numFmtId="0" fontId="13" fillId="4" borderId="3" xfId="1" applyFont="1" applyFill="1" applyBorder="1"/>
    <xf numFmtId="0" fontId="20" fillId="4" borderId="3" xfId="1" applyFont="1" applyFill="1" applyBorder="1" applyAlignment="1">
      <alignment horizontal="center" vertical="center"/>
    </xf>
    <xf numFmtId="165" fontId="4" fillId="3" borderId="3" xfId="1" applyNumberFormat="1" applyFill="1" applyBorder="1" applyAlignment="1">
      <alignment horizontal="center" vertical="center"/>
    </xf>
    <xf numFmtId="165" fontId="18" fillId="4" borderId="0" xfId="1" applyNumberFormat="1" applyFont="1" applyFill="1" applyAlignment="1">
      <alignment horizontal="center" vertical="center"/>
    </xf>
    <xf numFmtId="0" fontId="4" fillId="3" borderId="0" xfId="1" applyFill="1"/>
    <xf numFmtId="0" fontId="6" fillId="3" borderId="0" xfId="1" applyFont="1" applyFill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/>
    </xf>
    <xf numFmtId="0" fontId="21" fillId="2" borderId="0" xfId="1" applyFont="1" applyFill="1"/>
    <xf numFmtId="165" fontId="22" fillId="2" borderId="0" xfId="1" applyNumberFormat="1" applyFont="1" applyFill="1" applyAlignment="1">
      <alignment horizontal="center" vertical="center"/>
    </xf>
    <xf numFmtId="0" fontId="4" fillId="2" borderId="1" xfId="1" applyFill="1" applyBorder="1"/>
    <xf numFmtId="0" fontId="18" fillId="3" borderId="2" xfId="1" applyFont="1" applyFill="1" applyBorder="1"/>
    <xf numFmtId="0" fontId="18" fillId="3" borderId="0" xfId="1" applyFont="1" applyFill="1"/>
    <xf numFmtId="0" fontId="19" fillId="3" borderId="2" xfId="1" applyFont="1" applyFill="1" applyBorder="1"/>
    <xf numFmtId="0" fontId="3" fillId="3" borderId="2" xfId="1" applyFont="1" applyFill="1" applyBorder="1"/>
    <xf numFmtId="2" fontId="18" fillId="3" borderId="0" xfId="1" applyNumberFormat="1" applyFont="1" applyFill="1"/>
    <xf numFmtId="0" fontId="3" fillId="4" borderId="1" xfId="1" applyFont="1" applyFill="1" applyBorder="1"/>
    <xf numFmtId="165" fontId="18" fillId="4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/>
    <xf numFmtId="2" fontId="18" fillId="3" borderId="1" xfId="1" applyNumberFormat="1" applyFont="1" applyFill="1" applyBorder="1"/>
    <xf numFmtId="2" fontId="23" fillId="2" borderId="0" xfId="1" applyNumberFormat="1" applyFont="1" applyFill="1" applyAlignment="1">
      <alignment horizontal="center" vertical="center"/>
    </xf>
    <xf numFmtId="2" fontId="23" fillId="2" borderId="1" xfId="1" applyNumberFormat="1" applyFont="1" applyFill="1" applyBorder="1" applyAlignment="1">
      <alignment horizontal="center" vertical="center"/>
    </xf>
    <xf numFmtId="2" fontId="24" fillId="2" borderId="0" xfId="1" applyNumberFormat="1" applyFont="1" applyFill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/>
    </xf>
    <xf numFmtId="0" fontId="2" fillId="2" borderId="0" xfId="1" applyFont="1" applyFill="1"/>
    <xf numFmtId="0" fontId="25" fillId="4" borderId="3" xfId="1" applyFont="1" applyFill="1" applyBorder="1"/>
    <xf numFmtId="165" fontId="26" fillId="3" borderId="3" xfId="1" applyNumberFormat="1" applyFont="1" applyFill="1" applyBorder="1" applyAlignment="1">
      <alignment horizontal="center" vertical="center"/>
    </xf>
    <xf numFmtId="2" fontId="9" fillId="2" borderId="0" xfId="1" applyNumberFormat="1" applyFont="1" applyFill="1" applyAlignment="1">
      <alignment horizontal="center"/>
    </xf>
    <xf numFmtId="2" fontId="14" fillId="3" borderId="0" xfId="1" applyNumberFormat="1" applyFont="1" applyFill="1"/>
    <xf numFmtId="0" fontId="1" fillId="3" borderId="2" xfId="1" applyFont="1" applyFill="1" applyBorder="1"/>
    <xf numFmtId="0" fontId="12" fillId="2" borderId="0" xfId="1" applyFont="1" applyFill="1" applyAlignment="1">
      <alignment horizontal="center" vertical="center"/>
    </xf>
    <xf numFmtId="2" fontId="18" fillId="2" borderId="0" xfId="1" applyNumberFormat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4" fillId="2" borderId="0" xfId="1" applyFill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SPC'!$L$17:$AJ$17</c:f>
              <c:numCache>
                <c:formatCode>0.000</c:formatCode>
                <c:ptCount val="25"/>
                <c:pt idx="0">
                  <c:v>34.006319999999988</c:v>
                </c:pt>
                <c:pt idx="1">
                  <c:v>34.006319999999988</c:v>
                </c:pt>
                <c:pt idx="2">
                  <c:v>34.006319999999988</c:v>
                </c:pt>
                <c:pt idx="3">
                  <c:v>34.006319999999988</c:v>
                </c:pt>
                <c:pt idx="4">
                  <c:v>34.006319999999988</c:v>
                </c:pt>
                <c:pt idx="5">
                  <c:v>34.006319999999988</c:v>
                </c:pt>
                <c:pt idx="6">
                  <c:v>34.006319999999988</c:v>
                </c:pt>
                <c:pt idx="7">
                  <c:v>34.006319999999988</c:v>
                </c:pt>
                <c:pt idx="8">
                  <c:v>34.006319999999988</c:v>
                </c:pt>
                <c:pt idx="9">
                  <c:v>34.006319999999988</c:v>
                </c:pt>
                <c:pt idx="10">
                  <c:v>34.006319999999988</c:v>
                </c:pt>
                <c:pt idx="11">
                  <c:v>34.006319999999988</c:v>
                </c:pt>
                <c:pt idx="12">
                  <c:v>34.006319999999988</c:v>
                </c:pt>
                <c:pt idx="13">
                  <c:v>34.006319999999988</c:v>
                </c:pt>
                <c:pt idx="14">
                  <c:v>34.006319999999988</c:v>
                </c:pt>
                <c:pt idx="15">
                  <c:v>34.006319999999988</c:v>
                </c:pt>
                <c:pt idx="16">
                  <c:v>34.006319999999988</c:v>
                </c:pt>
                <c:pt idx="17">
                  <c:v>34.006319999999988</c:v>
                </c:pt>
                <c:pt idx="18">
                  <c:v>34.006319999999988</c:v>
                </c:pt>
                <c:pt idx="19">
                  <c:v>34.006319999999988</c:v>
                </c:pt>
                <c:pt idx="20">
                  <c:v>34.006319999999988</c:v>
                </c:pt>
                <c:pt idx="21">
                  <c:v>34.006319999999988</c:v>
                </c:pt>
                <c:pt idx="22">
                  <c:v>34.006319999999988</c:v>
                </c:pt>
                <c:pt idx="23">
                  <c:v>34.006319999999988</c:v>
                </c:pt>
                <c:pt idx="24">
                  <c:v>34.006319999999988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9-4AB1-B9E2-6943BA96B130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SPC'!$L$16:$AJ$16</c:f>
              <c:numCache>
                <c:formatCode>0.000</c:formatCode>
                <c:ptCount val="25"/>
                <c:pt idx="0">
                  <c:v>34.301513199999988</c:v>
                </c:pt>
                <c:pt idx="1">
                  <c:v>34.301513199999988</c:v>
                </c:pt>
                <c:pt idx="2">
                  <c:v>34.301513199999988</c:v>
                </c:pt>
                <c:pt idx="3">
                  <c:v>34.301513199999988</c:v>
                </c:pt>
                <c:pt idx="4">
                  <c:v>34.301513199999988</c:v>
                </c:pt>
                <c:pt idx="5">
                  <c:v>34.301513199999988</c:v>
                </c:pt>
                <c:pt idx="6">
                  <c:v>34.301513199999988</c:v>
                </c:pt>
                <c:pt idx="7">
                  <c:v>34.301513199999988</c:v>
                </c:pt>
                <c:pt idx="8">
                  <c:v>34.301513199999988</c:v>
                </c:pt>
                <c:pt idx="9">
                  <c:v>34.301513199999988</c:v>
                </c:pt>
                <c:pt idx="10">
                  <c:v>34.301513199999988</c:v>
                </c:pt>
                <c:pt idx="11">
                  <c:v>34.301513199999988</c:v>
                </c:pt>
                <c:pt idx="12">
                  <c:v>34.301513199999988</c:v>
                </c:pt>
                <c:pt idx="13">
                  <c:v>34.301513199999988</c:v>
                </c:pt>
                <c:pt idx="14">
                  <c:v>34.301513199999988</c:v>
                </c:pt>
                <c:pt idx="15">
                  <c:v>34.301513199999988</c:v>
                </c:pt>
                <c:pt idx="16">
                  <c:v>34.301513199999988</c:v>
                </c:pt>
                <c:pt idx="17">
                  <c:v>34.301513199999988</c:v>
                </c:pt>
                <c:pt idx="18">
                  <c:v>34.301513199999988</c:v>
                </c:pt>
                <c:pt idx="19">
                  <c:v>34.301513199999988</c:v>
                </c:pt>
                <c:pt idx="20">
                  <c:v>34.301513199999988</c:v>
                </c:pt>
                <c:pt idx="21">
                  <c:v>34.301513199999988</c:v>
                </c:pt>
                <c:pt idx="22">
                  <c:v>34.301513199999988</c:v>
                </c:pt>
                <c:pt idx="23">
                  <c:v>34.301513199999988</c:v>
                </c:pt>
                <c:pt idx="24">
                  <c:v>34.301513199999988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9-4AB1-B9E2-6943BA96B130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SPC'!$L$18:$AJ$18</c:f>
              <c:numCache>
                <c:formatCode>0.000</c:formatCode>
                <c:ptCount val="25"/>
                <c:pt idx="0">
                  <c:v>33.711126799999988</c:v>
                </c:pt>
                <c:pt idx="1">
                  <c:v>33.711126799999988</c:v>
                </c:pt>
                <c:pt idx="2">
                  <c:v>33.711126799999988</c:v>
                </c:pt>
                <c:pt idx="3">
                  <c:v>33.711126799999988</c:v>
                </c:pt>
                <c:pt idx="4">
                  <c:v>33.711126799999988</c:v>
                </c:pt>
                <c:pt idx="5">
                  <c:v>33.711126799999988</c:v>
                </c:pt>
                <c:pt idx="6">
                  <c:v>33.711126799999988</c:v>
                </c:pt>
                <c:pt idx="7">
                  <c:v>33.711126799999988</c:v>
                </c:pt>
                <c:pt idx="8">
                  <c:v>33.711126799999988</c:v>
                </c:pt>
                <c:pt idx="9">
                  <c:v>33.711126799999988</c:v>
                </c:pt>
                <c:pt idx="10">
                  <c:v>33.711126799999988</c:v>
                </c:pt>
                <c:pt idx="11">
                  <c:v>33.711126799999988</c:v>
                </c:pt>
                <c:pt idx="12">
                  <c:v>33.711126799999988</c:v>
                </c:pt>
                <c:pt idx="13">
                  <c:v>33.711126799999988</c:v>
                </c:pt>
                <c:pt idx="14">
                  <c:v>33.711126799999988</c:v>
                </c:pt>
                <c:pt idx="15">
                  <c:v>33.711126799999988</c:v>
                </c:pt>
                <c:pt idx="16">
                  <c:v>33.711126799999988</c:v>
                </c:pt>
                <c:pt idx="17">
                  <c:v>33.711126799999988</c:v>
                </c:pt>
                <c:pt idx="18">
                  <c:v>33.711126799999988</c:v>
                </c:pt>
                <c:pt idx="19">
                  <c:v>33.711126799999988</c:v>
                </c:pt>
                <c:pt idx="20">
                  <c:v>33.711126799999988</c:v>
                </c:pt>
                <c:pt idx="21">
                  <c:v>33.711126799999988</c:v>
                </c:pt>
                <c:pt idx="22">
                  <c:v>33.711126799999988</c:v>
                </c:pt>
                <c:pt idx="23">
                  <c:v>33.711126799999988</c:v>
                </c:pt>
                <c:pt idx="24">
                  <c:v>33.711126799999988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9-4AB1-B9E2-6943BA96B13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SPC'!$L$10:$AJ$10</c:f>
              <c:numCache>
                <c:formatCode>0.00</c:formatCode>
                <c:ptCount val="25"/>
                <c:pt idx="0">
                  <c:v>33.642000000000003</c:v>
                </c:pt>
                <c:pt idx="1">
                  <c:v>34.088000000000001</c:v>
                </c:pt>
                <c:pt idx="2">
                  <c:v>34.362000000000002</c:v>
                </c:pt>
                <c:pt idx="3">
                  <c:v>34</c:v>
                </c:pt>
                <c:pt idx="4">
                  <c:v>33.94</c:v>
                </c:pt>
                <c:pt idx="5">
                  <c:v>34.476000000000006</c:v>
                </c:pt>
                <c:pt idx="6">
                  <c:v>34.295999999999999</c:v>
                </c:pt>
                <c:pt idx="7">
                  <c:v>34.322000000000003</c:v>
                </c:pt>
                <c:pt idx="8">
                  <c:v>34.522000000000006</c:v>
                </c:pt>
                <c:pt idx="9">
                  <c:v>34.308</c:v>
                </c:pt>
                <c:pt idx="10">
                  <c:v>34.275999999999996</c:v>
                </c:pt>
                <c:pt idx="11">
                  <c:v>33.938000000000002</c:v>
                </c:pt>
                <c:pt idx="12">
                  <c:v>33.676000000000002</c:v>
                </c:pt>
                <c:pt idx="13">
                  <c:v>33.522000000000006</c:v>
                </c:pt>
                <c:pt idx="14">
                  <c:v>34.118000000000002</c:v>
                </c:pt>
                <c:pt idx="15">
                  <c:v>34.076000000000001</c:v>
                </c:pt>
                <c:pt idx="16">
                  <c:v>33.765999999999998</c:v>
                </c:pt>
                <c:pt idx="17">
                  <c:v>33.788000000000004</c:v>
                </c:pt>
                <c:pt idx="18">
                  <c:v>34.036000000000001</c:v>
                </c:pt>
                <c:pt idx="19">
                  <c:v>33.666000000000004</c:v>
                </c:pt>
                <c:pt idx="20">
                  <c:v>34.048000000000002</c:v>
                </c:pt>
                <c:pt idx="21">
                  <c:v>33.826000000000001</c:v>
                </c:pt>
                <c:pt idx="22">
                  <c:v>33.511999999999993</c:v>
                </c:pt>
                <c:pt idx="23">
                  <c:v>33.914000000000001</c:v>
                </c:pt>
                <c:pt idx="24">
                  <c:v>34.040000000000006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9-4AB1-B9E2-6943BA96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13512"/>
        <c:axId val="179714296"/>
      </c:lineChart>
      <c:dateAx>
        <c:axId val="17971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[$-415]d\ 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714296"/>
        <c:crosses val="autoZero"/>
        <c:auto val="1"/>
        <c:lblOffset val="100"/>
        <c:baseTimeUnit val="days"/>
      </c:dateAx>
      <c:valAx>
        <c:axId val="179714296"/>
        <c:scaling>
          <c:orientation val="minMax"/>
          <c:min val="33.299999999999997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/>
                  <a:t>Wartość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713512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SPC'!$L$79:$AJ$79</c:f>
              <c:numCache>
                <c:formatCode>0.000</c:formatCode>
                <c:ptCount val="25"/>
                <c:pt idx="0">
                  <c:v>13.0085</c:v>
                </c:pt>
                <c:pt idx="1">
                  <c:v>13.0085</c:v>
                </c:pt>
                <c:pt idx="2">
                  <c:v>13.0085</c:v>
                </c:pt>
                <c:pt idx="3">
                  <c:v>13.0085</c:v>
                </c:pt>
                <c:pt idx="4">
                  <c:v>13.0085</c:v>
                </c:pt>
                <c:pt idx="5">
                  <c:v>13.0085</c:v>
                </c:pt>
                <c:pt idx="6">
                  <c:v>13.0085</c:v>
                </c:pt>
                <c:pt idx="7">
                  <c:v>13.0085</c:v>
                </c:pt>
                <c:pt idx="8">
                  <c:v>13.0085</c:v>
                </c:pt>
                <c:pt idx="9">
                  <c:v>13.0085</c:v>
                </c:pt>
                <c:pt idx="10">
                  <c:v>13.0085</c:v>
                </c:pt>
                <c:pt idx="11">
                  <c:v>13.0085</c:v>
                </c:pt>
                <c:pt idx="12">
                  <c:v>13.0085</c:v>
                </c:pt>
                <c:pt idx="13">
                  <c:v>13.0085</c:v>
                </c:pt>
                <c:pt idx="14">
                  <c:v>13.0085</c:v>
                </c:pt>
                <c:pt idx="15">
                  <c:v>13.0085</c:v>
                </c:pt>
                <c:pt idx="16">
                  <c:v>13.0085</c:v>
                </c:pt>
                <c:pt idx="17">
                  <c:v>13.0085</c:v>
                </c:pt>
                <c:pt idx="18">
                  <c:v>13.0085</c:v>
                </c:pt>
                <c:pt idx="19">
                  <c:v>13.0085</c:v>
                </c:pt>
                <c:pt idx="20">
                  <c:v>13.0085</c:v>
                </c:pt>
                <c:pt idx="21">
                  <c:v>13.0085</c:v>
                </c:pt>
                <c:pt idx="22">
                  <c:v>13.0085</c:v>
                </c:pt>
                <c:pt idx="23">
                  <c:v>13.0085</c:v>
                </c:pt>
                <c:pt idx="24">
                  <c:v>13.0085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F-4AC2-BC19-291DEF7E1015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SPC'!$L$78:$AJ$78</c:f>
              <c:numCache>
                <c:formatCode>0.000</c:formatCode>
                <c:ptCount val="25"/>
                <c:pt idx="0">
                  <c:v>13.563862499999999</c:v>
                </c:pt>
                <c:pt idx="1">
                  <c:v>13.563862499999999</c:v>
                </c:pt>
                <c:pt idx="2">
                  <c:v>13.563862499999999</c:v>
                </c:pt>
                <c:pt idx="3">
                  <c:v>13.563862499999999</c:v>
                </c:pt>
                <c:pt idx="4">
                  <c:v>13.563862499999999</c:v>
                </c:pt>
                <c:pt idx="5">
                  <c:v>13.563862499999999</c:v>
                </c:pt>
                <c:pt idx="6">
                  <c:v>13.563862499999999</c:v>
                </c:pt>
                <c:pt idx="7">
                  <c:v>13.563862499999999</c:v>
                </c:pt>
                <c:pt idx="8">
                  <c:v>13.563862499999999</c:v>
                </c:pt>
                <c:pt idx="9">
                  <c:v>13.563862499999999</c:v>
                </c:pt>
                <c:pt idx="10">
                  <c:v>13.563862499999999</c:v>
                </c:pt>
                <c:pt idx="11">
                  <c:v>13.563862499999999</c:v>
                </c:pt>
                <c:pt idx="12">
                  <c:v>13.563862499999999</c:v>
                </c:pt>
                <c:pt idx="13">
                  <c:v>13.563862499999999</c:v>
                </c:pt>
                <c:pt idx="14">
                  <c:v>13.563862499999999</c:v>
                </c:pt>
                <c:pt idx="15">
                  <c:v>13.563862499999999</c:v>
                </c:pt>
                <c:pt idx="16">
                  <c:v>13.563862499999999</c:v>
                </c:pt>
                <c:pt idx="17">
                  <c:v>13.563862499999999</c:v>
                </c:pt>
                <c:pt idx="18">
                  <c:v>13.563862499999999</c:v>
                </c:pt>
                <c:pt idx="19">
                  <c:v>13.563862499999999</c:v>
                </c:pt>
                <c:pt idx="20">
                  <c:v>13.563862499999999</c:v>
                </c:pt>
                <c:pt idx="21">
                  <c:v>13.563862499999999</c:v>
                </c:pt>
                <c:pt idx="22">
                  <c:v>13.563862499999999</c:v>
                </c:pt>
                <c:pt idx="23">
                  <c:v>13.563862499999999</c:v>
                </c:pt>
                <c:pt idx="24">
                  <c:v>13.563862499999999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F-4AC2-BC19-291DEF7E1015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SPC'!$L$80:$AJ$80</c:f>
              <c:numCache>
                <c:formatCode>0.000</c:formatCode>
                <c:ptCount val="25"/>
                <c:pt idx="0">
                  <c:v>12.4531375</c:v>
                </c:pt>
                <c:pt idx="1">
                  <c:v>12.4531375</c:v>
                </c:pt>
                <c:pt idx="2">
                  <c:v>12.4531375</c:v>
                </c:pt>
                <c:pt idx="3">
                  <c:v>12.4531375</c:v>
                </c:pt>
                <c:pt idx="4">
                  <c:v>12.4531375</c:v>
                </c:pt>
                <c:pt idx="5">
                  <c:v>12.4531375</c:v>
                </c:pt>
                <c:pt idx="6">
                  <c:v>12.4531375</c:v>
                </c:pt>
                <c:pt idx="7">
                  <c:v>12.4531375</c:v>
                </c:pt>
                <c:pt idx="8">
                  <c:v>12.4531375</c:v>
                </c:pt>
                <c:pt idx="9">
                  <c:v>12.4531375</c:v>
                </c:pt>
                <c:pt idx="10">
                  <c:v>12.4531375</c:v>
                </c:pt>
                <c:pt idx="11">
                  <c:v>12.4531375</c:v>
                </c:pt>
                <c:pt idx="12">
                  <c:v>12.4531375</c:v>
                </c:pt>
                <c:pt idx="13">
                  <c:v>12.4531375</c:v>
                </c:pt>
                <c:pt idx="14">
                  <c:v>12.4531375</c:v>
                </c:pt>
                <c:pt idx="15">
                  <c:v>12.4531375</c:v>
                </c:pt>
                <c:pt idx="16">
                  <c:v>12.4531375</c:v>
                </c:pt>
                <c:pt idx="17">
                  <c:v>12.4531375</c:v>
                </c:pt>
                <c:pt idx="18">
                  <c:v>12.4531375</c:v>
                </c:pt>
                <c:pt idx="19">
                  <c:v>12.4531375</c:v>
                </c:pt>
                <c:pt idx="20">
                  <c:v>12.4531375</c:v>
                </c:pt>
                <c:pt idx="21">
                  <c:v>12.4531375</c:v>
                </c:pt>
                <c:pt idx="22">
                  <c:v>12.4531375</c:v>
                </c:pt>
                <c:pt idx="23">
                  <c:v>12.4531375</c:v>
                </c:pt>
                <c:pt idx="24">
                  <c:v>12.4531375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F-4AC2-BC19-291DEF7E1015}"/>
            </c:ext>
          </c:extLst>
        </c:ser>
        <c:ser>
          <c:idx val="3"/>
          <c:order val="3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SPC'!$L$72:$AJ$72</c:f>
              <c:numCache>
                <c:formatCode>0.00</c:formatCode>
                <c:ptCount val="25"/>
                <c:pt idx="0">
                  <c:v>12.837999999999999</c:v>
                </c:pt>
                <c:pt idx="1">
                  <c:v>13.004</c:v>
                </c:pt>
                <c:pt idx="2">
                  <c:v>13.191999999999998</c:v>
                </c:pt>
                <c:pt idx="3">
                  <c:v>13</c:v>
                </c:pt>
                <c:pt idx="4">
                  <c:v>12.64</c:v>
                </c:pt>
                <c:pt idx="5">
                  <c:v>12.744</c:v>
                </c:pt>
                <c:pt idx="6">
                  <c:v>12.784000000000001</c:v>
                </c:pt>
                <c:pt idx="7">
                  <c:v>13.202000000000002</c:v>
                </c:pt>
                <c:pt idx="8">
                  <c:v>13.118</c:v>
                </c:pt>
                <c:pt idx="9">
                  <c:v>13.063999999999998</c:v>
                </c:pt>
                <c:pt idx="10">
                  <c:v>13.020000000000001</c:v>
                </c:pt>
                <c:pt idx="11">
                  <c:v>13.547999999999998</c:v>
                </c:pt>
                <c:pt idx="12">
                  <c:v>13.268000000000001</c:v>
                </c:pt>
                <c:pt idx="13">
                  <c:v>13.202000000000002</c:v>
                </c:pt>
                <c:pt idx="14">
                  <c:v>13.707999999999998</c:v>
                </c:pt>
                <c:pt idx="15">
                  <c:v>13.774000000000001</c:v>
                </c:pt>
                <c:pt idx="16">
                  <c:v>13.712</c:v>
                </c:pt>
                <c:pt idx="17">
                  <c:v>14.103999999999999</c:v>
                </c:pt>
                <c:pt idx="18">
                  <c:v>13.596</c:v>
                </c:pt>
                <c:pt idx="19">
                  <c:v>13.706</c:v>
                </c:pt>
                <c:pt idx="20">
                  <c:v>13.292000000000002</c:v>
                </c:pt>
                <c:pt idx="21">
                  <c:v>13.512</c:v>
                </c:pt>
                <c:pt idx="22">
                  <c:v>13.34</c:v>
                </c:pt>
                <c:pt idx="23">
                  <c:v>13.220000000000002</c:v>
                </c:pt>
                <c:pt idx="24">
                  <c:v>14.180000000000001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F-4AC2-BC19-291DEF7E1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15080"/>
        <c:axId val="279946592"/>
      </c:lineChart>
      <c:dateAx>
        <c:axId val="1797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[$-415]d\ 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9946592"/>
        <c:crosses val="autoZero"/>
        <c:auto val="1"/>
        <c:lblOffset val="100"/>
        <c:baseTimeUnit val="days"/>
      </c:dateAx>
      <c:valAx>
        <c:axId val="2799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Wartość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71508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SPC'!$L$47:$AJ$47</c:f>
              <c:numCache>
                <c:formatCode>0.000</c:formatCode>
                <c:ptCount val="25"/>
                <c:pt idx="0">
                  <c:v>34.550960000000003</c:v>
                </c:pt>
                <c:pt idx="1">
                  <c:v>34.550960000000003</c:v>
                </c:pt>
                <c:pt idx="2">
                  <c:v>34.550960000000003</c:v>
                </c:pt>
                <c:pt idx="3">
                  <c:v>34.550960000000003</c:v>
                </c:pt>
                <c:pt idx="4">
                  <c:v>34.550960000000003</c:v>
                </c:pt>
                <c:pt idx="5">
                  <c:v>34.550960000000003</c:v>
                </c:pt>
                <c:pt idx="6">
                  <c:v>34.550960000000003</c:v>
                </c:pt>
                <c:pt idx="7">
                  <c:v>34.550960000000003</c:v>
                </c:pt>
                <c:pt idx="8">
                  <c:v>34.550960000000003</c:v>
                </c:pt>
                <c:pt idx="9">
                  <c:v>34.550960000000003</c:v>
                </c:pt>
                <c:pt idx="10">
                  <c:v>34.550960000000003</c:v>
                </c:pt>
                <c:pt idx="11">
                  <c:v>34.550960000000003</c:v>
                </c:pt>
                <c:pt idx="12">
                  <c:v>34.550960000000003</c:v>
                </c:pt>
                <c:pt idx="13">
                  <c:v>34.550960000000003</c:v>
                </c:pt>
                <c:pt idx="14">
                  <c:v>34.550960000000003</c:v>
                </c:pt>
                <c:pt idx="15">
                  <c:v>34.550960000000003</c:v>
                </c:pt>
                <c:pt idx="16">
                  <c:v>34.550960000000003</c:v>
                </c:pt>
                <c:pt idx="17">
                  <c:v>34.550960000000003</c:v>
                </c:pt>
                <c:pt idx="18">
                  <c:v>34.550960000000003</c:v>
                </c:pt>
                <c:pt idx="19">
                  <c:v>34.550960000000003</c:v>
                </c:pt>
                <c:pt idx="20">
                  <c:v>34.550960000000003</c:v>
                </c:pt>
                <c:pt idx="21">
                  <c:v>34.550960000000003</c:v>
                </c:pt>
                <c:pt idx="22">
                  <c:v>34.550960000000003</c:v>
                </c:pt>
                <c:pt idx="23">
                  <c:v>34.550960000000003</c:v>
                </c:pt>
                <c:pt idx="24">
                  <c:v>34.550960000000003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9-4AB1-B9E2-6943BA96B130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SPC'!$L$46:$AJ$46</c:f>
              <c:numCache>
                <c:formatCode>0.000</c:formatCode>
                <c:ptCount val="25"/>
                <c:pt idx="0">
                  <c:v>35.005347500000006</c:v>
                </c:pt>
                <c:pt idx="1">
                  <c:v>35.005347500000006</c:v>
                </c:pt>
                <c:pt idx="2">
                  <c:v>35.005347500000006</c:v>
                </c:pt>
                <c:pt idx="3">
                  <c:v>35.005347500000006</c:v>
                </c:pt>
                <c:pt idx="4">
                  <c:v>35.005347500000006</c:v>
                </c:pt>
                <c:pt idx="5">
                  <c:v>35.005347500000006</c:v>
                </c:pt>
                <c:pt idx="6">
                  <c:v>35.005347500000006</c:v>
                </c:pt>
                <c:pt idx="7">
                  <c:v>35.005347500000006</c:v>
                </c:pt>
                <c:pt idx="8">
                  <c:v>35.005347500000006</c:v>
                </c:pt>
                <c:pt idx="9">
                  <c:v>35.005347500000006</c:v>
                </c:pt>
                <c:pt idx="10">
                  <c:v>35.005347500000006</c:v>
                </c:pt>
                <c:pt idx="11">
                  <c:v>35.005347500000006</c:v>
                </c:pt>
                <c:pt idx="12">
                  <c:v>35.005347500000006</c:v>
                </c:pt>
                <c:pt idx="13">
                  <c:v>35.005347500000006</c:v>
                </c:pt>
                <c:pt idx="14">
                  <c:v>35.005347500000006</c:v>
                </c:pt>
                <c:pt idx="15">
                  <c:v>35.005347500000006</c:v>
                </c:pt>
                <c:pt idx="16">
                  <c:v>35.005347500000006</c:v>
                </c:pt>
                <c:pt idx="17">
                  <c:v>35.005347500000006</c:v>
                </c:pt>
                <c:pt idx="18">
                  <c:v>35.005347500000006</c:v>
                </c:pt>
                <c:pt idx="19">
                  <c:v>35.005347500000006</c:v>
                </c:pt>
                <c:pt idx="20">
                  <c:v>35.005347500000006</c:v>
                </c:pt>
                <c:pt idx="21">
                  <c:v>35.005347500000006</c:v>
                </c:pt>
                <c:pt idx="22">
                  <c:v>35.005347500000006</c:v>
                </c:pt>
                <c:pt idx="23">
                  <c:v>35.005347500000006</c:v>
                </c:pt>
                <c:pt idx="24">
                  <c:v>35.005347500000006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9-4AB1-B9E2-6943BA96B130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SPC'!$L$48:$AJ$48</c:f>
              <c:numCache>
                <c:formatCode>0.000</c:formatCode>
                <c:ptCount val="25"/>
                <c:pt idx="0">
                  <c:v>34.096572500000001</c:v>
                </c:pt>
                <c:pt idx="1">
                  <c:v>34.096572500000001</c:v>
                </c:pt>
                <c:pt idx="2">
                  <c:v>34.096572500000001</c:v>
                </c:pt>
                <c:pt idx="3">
                  <c:v>34.096572500000001</c:v>
                </c:pt>
                <c:pt idx="4">
                  <c:v>34.096572500000001</c:v>
                </c:pt>
                <c:pt idx="5">
                  <c:v>34.096572500000001</c:v>
                </c:pt>
                <c:pt idx="6">
                  <c:v>34.096572500000001</c:v>
                </c:pt>
                <c:pt idx="7">
                  <c:v>34.096572500000001</c:v>
                </c:pt>
                <c:pt idx="8">
                  <c:v>34.096572500000001</c:v>
                </c:pt>
                <c:pt idx="9">
                  <c:v>34.096572500000001</c:v>
                </c:pt>
                <c:pt idx="10">
                  <c:v>34.096572500000001</c:v>
                </c:pt>
                <c:pt idx="11">
                  <c:v>34.096572500000001</c:v>
                </c:pt>
                <c:pt idx="12">
                  <c:v>34.096572500000001</c:v>
                </c:pt>
                <c:pt idx="13">
                  <c:v>34.096572500000001</c:v>
                </c:pt>
                <c:pt idx="14">
                  <c:v>34.096572500000001</c:v>
                </c:pt>
                <c:pt idx="15">
                  <c:v>34.096572500000001</c:v>
                </c:pt>
                <c:pt idx="16">
                  <c:v>34.096572500000001</c:v>
                </c:pt>
                <c:pt idx="17">
                  <c:v>34.096572500000001</c:v>
                </c:pt>
                <c:pt idx="18">
                  <c:v>34.096572500000001</c:v>
                </c:pt>
                <c:pt idx="19">
                  <c:v>34.096572500000001</c:v>
                </c:pt>
                <c:pt idx="20">
                  <c:v>34.096572500000001</c:v>
                </c:pt>
                <c:pt idx="21">
                  <c:v>34.096572500000001</c:v>
                </c:pt>
                <c:pt idx="22">
                  <c:v>34.096572500000001</c:v>
                </c:pt>
                <c:pt idx="23">
                  <c:v>34.096572500000001</c:v>
                </c:pt>
                <c:pt idx="24">
                  <c:v>34.096572500000001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9-4AB1-B9E2-6943BA96B130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SPC'!$L$40:$AJ$40</c:f>
              <c:numCache>
                <c:formatCode>0.00</c:formatCode>
                <c:ptCount val="25"/>
                <c:pt idx="0">
                  <c:v>34.605999999999995</c:v>
                </c:pt>
                <c:pt idx="1">
                  <c:v>34.756</c:v>
                </c:pt>
                <c:pt idx="2">
                  <c:v>35.304000000000002</c:v>
                </c:pt>
                <c:pt idx="3">
                  <c:v>34</c:v>
                </c:pt>
                <c:pt idx="4">
                  <c:v>34.450000000000003</c:v>
                </c:pt>
                <c:pt idx="5">
                  <c:v>34.980000000000004</c:v>
                </c:pt>
                <c:pt idx="6">
                  <c:v>34.711999999999996</c:v>
                </c:pt>
                <c:pt idx="7">
                  <c:v>34.771999999999998</c:v>
                </c:pt>
                <c:pt idx="8">
                  <c:v>34.810000000000009</c:v>
                </c:pt>
                <c:pt idx="9">
                  <c:v>34.733999999999995</c:v>
                </c:pt>
                <c:pt idx="10">
                  <c:v>34.826000000000008</c:v>
                </c:pt>
                <c:pt idx="11">
                  <c:v>34.474000000000004</c:v>
                </c:pt>
                <c:pt idx="12">
                  <c:v>34.484000000000002</c:v>
                </c:pt>
                <c:pt idx="13">
                  <c:v>34.06</c:v>
                </c:pt>
                <c:pt idx="14">
                  <c:v>34.582000000000001</c:v>
                </c:pt>
                <c:pt idx="15">
                  <c:v>34.507999999999996</c:v>
                </c:pt>
                <c:pt idx="16">
                  <c:v>34.186</c:v>
                </c:pt>
                <c:pt idx="17">
                  <c:v>34.141999999999996</c:v>
                </c:pt>
                <c:pt idx="18">
                  <c:v>34.643999999999998</c:v>
                </c:pt>
                <c:pt idx="19">
                  <c:v>34.369999999999997</c:v>
                </c:pt>
                <c:pt idx="20">
                  <c:v>34.724000000000004</c:v>
                </c:pt>
                <c:pt idx="21">
                  <c:v>34.585999999999999</c:v>
                </c:pt>
                <c:pt idx="22">
                  <c:v>34.224000000000004</c:v>
                </c:pt>
                <c:pt idx="23">
                  <c:v>34.339999999999996</c:v>
                </c:pt>
                <c:pt idx="24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9-4AB1-B9E2-6943BA96B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948944"/>
        <c:axId val="279949336"/>
      </c:lineChart>
      <c:dateAx>
        <c:axId val="27994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[$-415]d\ 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9949336"/>
        <c:crosses val="autoZero"/>
        <c:auto val="1"/>
        <c:lblOffset val="100"/>
        <c:baseTimeUnit val="days"/>
        <c:majorUnit val="1"/>
        <c:majorTimeUnit val="days"/>
      </c:dateAx>
      <c:valAx>
        <c:axId val="279949336"/>
        <c:scaling>
          <c:orientation val="minMax"/>
          <c:min val="33.5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Wartość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9948944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SPC'!$L$17:$AJ$17</c:f>
              <c:numCache>
                <c:formatCode>0.000</c:formatCode>
                <c:ptCount val="25"/>
                <c:pt idx="0">
                  <c:v>34.006319999999988</c:v>
                </c:pt>
                <c:pt idx="1">
                  <c:v>34.006319999999988</c:v>
                </c:pt>
                <c:pt idx="2">
                  <c:v>34.006319999999988</c:v>
                </c:pt>
                <c:pt idx="3">
                  <c:v>34.006319999999988</c:v>
                </c:pt>
                <c:pt idx="4">
                  <c:v>34.006319999999988</c:v>
                </c:pt>
                <c:pt idx="5">
                  <c:v>34.006319999999988</c:v>
                </c:pt>
                <c:pt idx="6">
                  <c:v>34.006319999999988</c:v>
                </c:pt>
                <c:pt idx="7">
                  <c:v>34.006319999999988</c:v>
                </c:pt>
                <c:pt idx="8">
                  <c:v>34.006319999999988</c:v>
                </c:pt>
                <c:pt idx="9">
                  <c:v>34.006319999999988</c:v>
                </c:pt>
                <c:pt idx="10">
                  <c:v>34.006319999999988</c:v>
                </c:pt>
                <c:pt idx="11">
                  <c:v>34.006319999999988</c:v>
                </c:pt>
                <c:pt idx="12">
                  <c:v>34.006319999999988</c:v>
                </c:pt>
                <c:pt idx="13">
                  <c:v>34.006319999999988</c:v>
                </c:pt>
                <c:pt idx="14">
                  <c:v>34.006319999999988</c:v>
                </c:pt>
                <c:pt idx="15">
                  <c:v>34.006319999999988</c:v>
                </c:pt>
                <c:pt idx="16">
                  <c:v>34.006319999999988</c:v>
                </c:pt>
                <c:pt idx="17">
                  <c:v>34.006319999999988</c:v>
                </c:pt>
                <c:pt idx="18">
                  <c:v>34.006319999999988</c:v>
                </c:pt>
                <c:pt idx="19">
                  <c:v>34.006319999999988</c:v>
                </c:pt>
                <c:pt idx="20">
                  <c:v>34.006319999999988</c:v>
                </c:pt>
                <c:pt idx="21">
                  <c:v>34.006319999999988</c:v>
                </c:pt>
                <c:pt idx="22">
                  <c:v>34.006319999999988</c:v>
                </c:pt>
                <c:pt idx="23">
                  <c:v>34.006319999999988</c:v>
                </c:pt>
                <c:pt idx="24">
                  <c:v>34.006319999999988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14-4888-A254-A027FE2F06DA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SPC'!$L$16:$AJ$16</c:f>
              <c:numCache>
                <c:formatCode>0.000</c:formatCode>
                <c:ptCount val="25"/>
                <c:pt idx="0">
                  <c:v>34.301513199999988</c:v>
                </c:pt>
                <c:pt idx="1">
                  <c:v>34.301513199999988</c:v>
                </c:pt>
                <c:pt idx="2">
                  <c:v>34.301513199999988</c:v>
                </c:pt>
                <c:pt idx="3">
                  <c:v>34.301513199999988</c:v>
                </c:pt>
                <c:pt idx="4">
                  <c:v>34.301513199999988</c:v>
                </c:pt>
                <c:pt idx="5">
                  <c:v>34.301513199999988</c:v>
                </c:pt>
                <c:pt idx="6">
                  <c:v>34.301513199999988</c:v>
                </c:pt>
                <c:pt idx="7">
                  <c:v>34.301513199999988</c:v>
                </c:pt>
                <c:pt idx="8">
                  <c:v>34.301513199999988</c:v>
                </c:pt>
                <c:pt idx="9">
                  <c:v>34.301513199999988</c:v>
                </c:pt>
                <c:pt idx="10">
                  <c:v>34.301513199999988</c:v>
                </c:pt>
                <c:pt idx="11">
                  <c:v>34.301513199999988</c:v>
                </c:pt>
                <c:pt idx="12">
                  <c:v>34.301513199999988</c:v>
                </c:pt>
                <c:pt idx="13">
                  <c:v>34.301513199999988</c:v>
                </c:pt>
                <c:pt idx="14">
                  <c:v>34.301513199999988</c:v>
                </c:pt>
                <c:pt idx="15">
                  <c:v>34.301513199999988</c:v>
                </c:pt>
                <c:pt idx="16">
                  <c:v>34.301513199999988</c:v>
                </c:pt>
                <c:pt idx="17">
                  <c:v>34.301513199999988</c:v>
                </c:pt>
                <c:pt idx="18">
                  <c:v>34.301513199999988</c:v>
                </c:pt>
                <c:pt idx="19">
                  <c:v>34.301513199999988</c:v>
                </c:pt>
                <c:pt idx="20">
                  <c:v>34.301513199999988</c:v>
                </c:pt>
                <c:pt idx="21">
                  <c:v>34.301513199999988</c:v>
                </c:pt>
                <c:pt idx="22">
                  <c:v>34.301513199999988</c:v>
                </c:pt>
                <c:pt idx="23">
                  <c:v>34.301513199999988</c:v>
                </c:pt>
                <c:pt idx="24">
                  <c:v>34.301513199999988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4-4888-A254-A027FE2F06DA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SPC'!$L$18:$AJ$18</c:f>
              <c:numCache>
                <c:formatCode>0.000</c:formatCode>
                <c:ptCount val="25"/>
                <c:pt idx="0">
                  <c:v>33.711126799999988</c:v>
                </c:pt>
                <c:pt idx="1">
                  <c:v>33.711126799999988</c:v>
                </c:pt>
                <c:pt idx="2">
                  <c:v>33.711126799999988</c:v>
                </c:pt>
                <c:pt idx="3">
                  <c:v>33.711126799999988</c:v>
                </c:pt>
                <c:pt idx="4">
                  <c:v>33.711126799999988</c:v>
                </c:pt>
                <c:pt idx="5">
                  <c:v>33.711126799999988</c:v>
                </c:pt>
                <c:pt idx="6">
                  <c:v>33.711126799999988</c:v>
                </c:pt>
                <c:pt idx="7">
                  <c:v>33.711126799999988</c:v>
                </c:pt>
                <c:pt idx="8">
                  <c:v>33.711126799999988</c:v>
                </c:pt>
                <c:pt idx="9">
                  <c:v>33.711126799999988</c:v>
                </c:pt>
                <c:pt idx="10">
                  <c:v>33.711126799999988</c:v>
                </c:pt>
                <c:pt idx="11">
                  <c:v>33.711126799999988</c:v>
                </c:pt>
                <c:pt idx="12">
                  <c:v>33.711126799999988</c:v>
                </c:pt>
                <c:pt idx="13">
                  <c:v>33.711126799999988</c:v>
                </c:pt>
                <c:pt idx="14">
                  <c:v>33.711126799999988</c:v>
                </c:pt>
                <c:pt idx="15">
                  <c:v>33.711126799999988</c:v>
                </c:pt>
                <c:pt idx="16">
                  <c:v>33.711126799999988</c:v>
                </c:pt>
                <c:pt idx="17">
                  <c:v>33.711126799999988</c:v>
                </c:pt>
                <c:pt idx="18">
                  <c:v>33.711126799999988</c:v>
                </c:pt>
                <c:pt idx="19">
                  <c:v>33.711126799999988</c:v>
                </c:pt>
                <c:pt idx="20">
                  <c:v>33.711126799999988</c:v>
                </c:pt>
                <c:pt idx="21">
                  <c:v>33.711126799999988</c:v>
                </c:pt>
                <c:pt idx="22">
                  <c:v>33.711126799999988</c:v>
                </c:pt>
                <c:pt idx="23">
                  <c:v>33.711126799999988</c:v>
                </c:pt>
                <c:pt idx="24">
                  <c:v>33.711126799999988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4-4888-A254-A027FE2F06DA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'Karty SPC'!$L$3:$AJ$3</c:f>
              <c:numCache>
                <c:formatCode>m/d/yyyy</c:formatCode>
                <c:ptCount val="25"/>
                <c:pt idx="0">
                  <c:v>44140</c:v>
                </c:pt>
                <c:pt idx="1">
                  <c:v>44141</c:v>
                </c:pt>
                <c:pt idx="2">
                  <c:v>44142</c:v>
                </c:pt>
                <c:pt idx="3">
                  <c:v>44143</c:v>
                </c:pt>
                <c:pt idx="4">
                  <c:v>44144</c:v>
                </c:pt>
                <c:pt idx="5">
                  <c:v>44145</c:v>
                </c:pt>
                <c:pt idx="6">
                  <c:v>44146</c:v>
                </c:pt>
                <c:pt idx="7">
                  <c:v>44147</c:v>
                </c:pt>
                <c:pt idx="8">
                  <c:v>44148</c:v>
                </c:pt>
                <c:pt idx="9">
                  <c:v>44149</c:v>
                </c:pt>
                <c:pt idx="10">
                  <c:v>44150</c:v>
                </c:pt>
                <c:pt idx="11">
                  <c:v>44151</c:v>
                </c:pt>
                <c:pt idx="12">
                  <c:v>44152</c:v>
                </c:pt>
                <c:pt idx="13">
                  <c:v>44153</c:v>
                </c:pt>
                <c:pt idx="14">
                  <c:v>44154</c:v>
                </c:pt>
                <c:pt idx="15">
                  <c:v>44155</c:v>
                </c:pt>
                <c:pt idx="16">
                  <c:v>44156</c:v>
                </c:pt>
                <c:pt idx="17">
                  <c:v>44157</c:v>
                </c:pt>
                <c:pt idx="18">
                  <c:v>44158</c:v>
                </c:pt>
                <c:pt idx="19">
                  <c:v>44159</c:v>
                </c:pt>
                <c:pt idx="20">
                  <c:v>44160</c:v>
                </c:pt>
                <c:pt idx="21">
                  <c:v>44161</c:v>
                </c:pt>
                <c:pt idx="22">
                  <c:v>44162</c:v>
                </c:pt>
                <c:pt idx="23">
                  <c:v>44163</c:v>
                </c:pt>
                <c:pt idx="24">
                  <c:v>44164</c:v>
                </c:pt>
              </c:numCache>
            </c:numRef>
          </c:cat>
          <c:val>
            <c:numRef>
              <c:f>'Karty SPC'!$L$10:$AJ$10</c:f>
              <c:numCache>
                <c:formatCode>0.00</c:formatCode>
                <c:ptCount val="25"/>
                <c:pt idx="0">
                  <c:v>33.642000000000003</c:v>
                </c:pt>
                <c:pt idx="1">
                  <c:v>34.088000000000001</c:v>
                </c:pt>
                <c:pt idx="2">
                  <c:v>34.362000000000002</c:v>
                </c:pt>
                <c:pt idx="3">
                  <c:v>34</c:v>
                </c:pt>
                <c:pt idx="4">
                  <c:v>33.94</c:v>
                </c:pt>
                <c:pt idx="5">
                  <c:v>34.476000000000006</c:v>
                </c:pt>
                <c:pt idx="6">
                  <c:v>34.295999999999999</c:v>
                </c:pt>
                <c:pt idx="7">
                  <c:v>34.322000000000003</c:v>
                </c:pt>
                <c:pt idx="8">
                  <c:v>34.522000000000006</c:v>
                </c:pt>
                <c:pt idx="9">
                  <c:v>34.308</c:v>
                </c:pt>
                <c:pt idx="10">
                  <c:v>34.275999999999996</c:v>
                </c:pt>
                <c:pt idx="11">
                  <c:v>33.938000000000002</c:v>
                </c:pt>
                <c:pt idx="12">
                  <c:v>33.676000000000002</c:v>
                </c:pt>
                <c:pt idx="13">
                  <c:v>33.522000000000006</c:v>
                </c:pt>
                <c:pt idx="14">
                  <c:v>34.118000000000002</c:v>
                </c:pt>
                <c:pt idx="15">
                  <c:v>34.076000000000001</c:v>
                </c:pt>
                <c:pt idx="16">
                  <c:v>33.765999999999998</c:v>
                </c:pt>
                <c:pt idx="17">
                  <c:v>33.788000000000004</c:v>
                </c:pt>
                <c:pt idx="18">
                  <c:v>34.036000000000001</c:v>
                </c:pt>
                <c:pt idx="19">
                  <c:v>33.666000000000004</c:v>
                </c:pt>
                <c:pt idx="20">
                  <c:v>34.048000000000002</c:v>
                </c:pt>
                <c:pt idx="21">
                  <c:v>33.826000000000001</c:v>
                </c:pt>
                <c:pt idx="22">
                  <c:v>33.511999999999993</c:v>
                </c:pt>
                <c:pt idx="23">
                  <c:v>33.914000000000001</c:v>
                </c:pt>
                <c:pt idx="24">
                  <c:v>34.040000000000006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14-4888-A254-A027FE2F0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13512"/>
        <c:axId val="179714296"/>
      </c:lineChart>
      <c:dateAx>
        <c:axId val="179713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[$-415]d\ 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714296"/>
        <c:crosses val="autoZero"/>
        <c:auto val="1"/>
        <c:lblOffset val="100"/>
        <c:baseTimeUnit val="days"/>
      </c:dateAx>
      <c:valAx>
        <c:axId val="179714296"/>
        <c:scaling>
          <c:orientation val="minMax"/>
          <c:min val="33.299999999999997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/>
                  <a:t>Wartość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713512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SPC'!$L$47:$AJ$47</c:f>
              <c:numCache>
                <c:formatCode>0.000</c:formatCode>
                <c:ptCount val="25"/>
                <c:pt idx="0">
                  <c:v>34.550960000000003</c:v>
                </c:pt>
                <c:pt idx="1">
                  <c:v>34.550960000000003</c:v>
                </c:pt>
                <c:pt idx="2">
                  <c:v>34.550960000000003</c:v>
                </c:pt>
                <c:pt idx="3">
                  <c:v>34.550960000000003</c:v>
                </c:pt>
                <c:pt idx="4">
                  <c:v>34.550960000000003</c:v>
                </c:pt>
                <c:pt idx="5">
                  <c:v>34.550960000000003</c:v>
                </c:pt>
                <c:pt idx="6">
                  <c:v>34.550960000000003</c:v>
                </c:pt>
                <c:pt idx="7">
                  <c:v>34.550960000000003</c:v>
                </c:pt>
                <c:pt idx="8">
                  <c:v>34.550960000000003</c:v>
                </c:pt>
                <c:pt idx="9">
                  <c:v>34.550960000000003</c:v>
                </c:pt>
                <c:pt idx="10">
                  <c:v>34.550960000000003</c:v>
                </c:pt>
                <c:pt idx="11">
                  <c:v>34.550960000000003</c:v>
                </c:pt>
                <c:pt idx="12">
                  <c:v>34.550960000000003</c:v>
                </c:pt>
                <c:pt idx="13">
                  <c:v>34.550960000000003</c:v>
                </c:pt>
                <c:pt idx="14">
                  <c:v>34.550960000000003</c:v>
                </c:pt>
                <c:pt idx="15">
                  <c:v>34.550960000000003</c:v>
                </c:pt>
                <c:pt idx="16">
                  <c:v>34.550960000000003</c:v>
                </c:pt>
                <c:pt idx="17">
                  <c:v>34.550960000000003</c:v>
                </c:pt>
                <c:pt idx="18">
                  <c:v>34.550960000000003</c:v>
                </c:pt>
                <c:pt idx="19">
                  <c:v>34.550960000000003</c:v>
                </c:pt>
                <c:pt idx="20">
                  <c:v>34.550960000000003</c:v>
                </c:pt>
                <c:pt idx="21">
                  <c:v>34.550960000000003</c:v>
                </c:pt>
                <c:pt idx="22">
                  <c:v>34.550960000000003</c:v>
                </c:pt>
                <c:pt idx="23">
                  <c:v>34.550960000000003</c:v>
                </c:pt>
                <c:pt idx="24">
                  <c:v>34.550960000000003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0-4598-81F8-FC210C597B05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SPC'!$L$46:$AJ$46</c:f>
              <c:numCache>
                <c:formatCode>0.000</c:formatCode>
                <c:ptCount val="25"/>
                <c:pt idx="0">
                  <c:v>35.005347500000006</c:v>
                </c:pt>
                <c:pt idx="1">
                  <c:v>35.005347500000006</c:v>
                </c:pt>
                <c:pt idx="2">
                  <c:v>35.005347500000006</c:v>
                </c:pt>
                <c:pt idx="3">
                  <c:v>35.005347500000006</c:v>
                </c:pt>
                <c:pt idx="4">
                  <c:v>35.005347500000006</c:v>
                </c:pt>
                <c:pt idx="5">
                  <c:v>35.005347500000006</c:v>
                </c:pt>
                <c:pt idx="6">
                  <c:v>35.005347500000006</c:v>
                </c:pt>
                <c:pt idx="7">
                  <c:v>35.005347500000006</c:v>
                </c:pt>
                <c:pt idx="8">
                  <c:v>35.005347500000006</c:v>
                </c:pt>
                <c:pt idx="9">
                  <c:v>35.005347500000006</c:v>
                </c:pt>
                <c:pt idx="10">
                  <c:v>35.005347500000006</c:v>
                </c:pt>
                <c:pt idx="11">
                  <c:v>35.005347500000006</c:v>
                </c:pt>
                <c:pt idx="12">
                  <c:v>35.005347500000006</c:v>
                </c:pt>
                <c:pt idx="13">
                  <c:v>35.005347500000006</c:v>
                </c:pt>
                <c:pt idx="14">
                  <c:v>35.005347500000006</c:v>
                </c:pt>
                <c:pt idx="15">
                  <c:v>35.005347500000006</c:v>
                </c:pt>
                <c:pt idx="16">
                  <c:v>35.005347500000006</c:v>
                </c:pt>
                <c:pt idx="17">
                  <c:v>35.005347500000006</c:v>
                </c:pt>
                <c:pt idx="18">
                  <c:v>35.005347500000006</c:v>
                </c:pt>
                <c:pt idx="19">
                  <c:v>35.005347500000006</c:v>
                </c:pt>
                <c:pt idx="20">
                  <c:v>35.005347500000006</c:v>
                </c:pt>
                <c:pt idx="21">
                  <c:v>35.005347500000006</c:v>
                </c:pt>
                <c:pt idx="22">
                  <c:v>35.005347500000006</c:v>
                </c:pt>
                <c:pt idx="23">
                  <c:v>35.005347500000006</c:v>
                </c:pt>
                <c:pt idx="24">
                  <c:v>35.005347500000006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0-4598-81F8-FC210C597B05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SPC'!$L$48:$AJ$48</c:f>
              <c:numCache>
                <c:formatCode>0.000</c:formatCode>
                <c:ptCount val="25"/>
                <c:pt idx="0">
                  <c:v>34.096572500000001</c:v>
                </c:pt>
                <c:pt idx="1">
                  <c:v>34.096572500000001</c:v>
                </c:pt>
                <c:pt idx="2">
                  <c:v>34.096572500000001</c:v>
                </c:pt>
                <c:pt idx="3">
                  <c:v>34.096572500000001</c:v>
                </c:pt>
                <c:pt idx="4">
                  <c:v>34.096572500000001</c:v>
                </c:pt>
                <c:pt idx="5">
                  <c:v>34.096572500000001</c:v>
                </c:pt>
                <c:pt idx="6">
                  <c:v>34.096572500000001</c:v>
                </c:pt>
                <c:pt idx="7">
                  <c:v>34.096572500000001</c:v>
                </c:pt>
                <c:pt idx="8">
                  <c:v>34.096572500000001</c:v>
                </c:pt>
                <c:pt idx="9">
                  <c:v>34.096572500000001</c:v>
                </c:pt>
                <c:pt idx="10">
                  <c:v>34.096572500000001</c:v>
                </c:pt>
                <c:pt idx="11">
                  <c:v>34.096572500000001</c:v>
                </c:pt>
                <c:pt idx="12">
                  <c:v>34.096572500000001</c:v>
                </c:pt>
                <c:pt idx="13">
                  <c:v>34.096572500000001</c:v>
                </c:pt>
                <c:pt idx="14">
                  <c:v>34.096572500000001</c:v>
                </c:pt>
                <c:pt idx="15">
                  <c:v>34.096572500000001</c:v>
                </c:pt>
                <c:pt idx="16">
                  <c:v>34.096572500000001</c:v>
                </c:pt>
                <c:pt idx="17">
                  <c:v>34.096572500000001</c:v>
                </c:pt>
                <c:pt idx="18">
                  <c:v>34.096572500000001</c:v>
                </c:pt>
                <c:pt idx="19">
                  <c:v>34.096572500000001</c:v>
                </c:pt>
                <c:pt idx="20">
                  <c:v>34.096572500000001</c:v>
                </c:pt>
                <c:pt idx="21">
                  <c:v>34.096572500000001</c:v>
                </c:pt>
                <c:pt idx="22">
                  <c:v>34.096572500000001</c:v>
                </c:pt>
                <c:pt idx="23">
                  <c:v>34.096572500000001</c:v>
                </c:pt>
                <c:pt idx="24">
                  <c:v>34.096572500000001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00-4598-81F8-FC210C597B05}"/>
            </c:ext>
          </c:extLst>
        </c:ser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'Karty SPC'!$L$33:$AJ$33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SPC'!$L$40:$AJ$40</c:f>
              <c:numCache>
                <c:formatCode>0.00</c:formatCode>
                <c:ptCount val="25"/>
                <c:pt idx="0">
                  <c:v>34.605999999999995</c:v>
                </c:pt>
                <c:pt idx="1">
                  <c:v>34.756</c:v>
                </c:pt>
                <c:pt idx="2">
                  <c:v>35.304000000000002</c:v>
                </c:pt>
                <c:pt idx="3">
                  <c:v>34</c:v>
                </c:pt>
                <c:pt idx="4">
                  <c:v>34.450000000000003</c:v>
                </c:pt>
                <c:pt idx="5">
                  <c:v>34.980000000000004</c:v>
                </c:pt>
                <c:pt idx="6">
                  <c:v>34.711999999999996</c:v>
                </c:pt>
                <c:pt idx="7">
                  <c:v>34.771999999999998</c:v>
                </c:pt>
                <c:pt idx="8">
                  <c:v>34.810000000000009</c:v>
                </c:pt>
                <c:pt idx="9">
                  <c:v>34.733999999999995</c:v>
                </c:pt>
                <c:pt idx="10">
                  <c:v>34.826000000000008</c:v>
                </c:pt>
                <c:pt idx="11">
                  <c:v>34.474000000000004</c:v>
                </c:pt>
                <c:pt idx="12">
                  <c:v>34.484000000000002</c:v>
                </c:pt>
                <c:pt idx="13">
                  <c:v>34.06</c:v>
                </c:pt>
                <c:pt idx="14">
                  <c:v>34.582000000000001</c:v>
                </c:pt>
                <c:pt idx="15">
                  <c:v>34.507999999999996</c:v>
                </c:pt>
                <c:pt idx="16">
                  <c:v>34.186</c:v>
                </c:pt>
                <c:pt idx="17">
                  <c:v>34.141999999999996</c:v>
                </c:pt>
                <c:pt idx="18">
                  <c:v>34.643999999999998</c:v>
                </c:pt>
                <c:pt idx="19">
                  <c:v>34.369999999999997</c:v>
                </c:pt>
                <c:pt idx="20">
                  <c:v>34.724000000000004</c:v>
                </c:pt>
                <c:pt idx="21">
                  <c:v>34.585999999999999</c:v>
                </c:pt>
                <c:pt idx="22">
                  <c:v>34.224000000000004</c:v>
                </c:pt>
                <c:pt idx="23">
                  <c:v>34.339999999999996</c:v>
                </c:pt>
                <c:pt idx="24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0-4598-81F8-FC210C597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948944"/>
        <c:axId val="279949336"/>
      </c:lineChart>
      <c:dateAx>
        <c:axId val="27994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[$-415]d\ 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9949336"/>
        <c:crosses val="autoZero"/>
        <c:auto val="1"/>
        <c:lblOffset val="100"/>
        <c:baseTimeUnit val="days"/>
        <c:majorUnit val="1"/>
        <c:majorTimeUnit val="days"/>
      </c:dateAx>
      <c:valAx>
        <c:axId val="279949336"/>
        <c:scaling>
          <c:orientation val="minMax"/>
          <c:min val="33.5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Wartość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9948944"/>
        <c:crosses val="autoZero"/>
        <c:crossBetween val="between"/>
        <c:maj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SPC'!$L$79:$AJ$79</c:f>
              <c:numCache>
                <c:formatCode>0.000</c:formatCode>
                <c:ptCount val="25"/>
                <c:pt idx="0">
                  <c:v>13.0085</c:v>
                </c:pt>
                <c:pt idx="1">
                  <c:v>13.0085</c:v>
                </c:pt>
                <c:pt idx="2">
                  <c:v>13.0085</c:v>
                </c:pt>
                <c:pt idx="3">
                  <c:v>13.0085</c:v>
                </c:pt>
                <c:pt idx="4">
                  <c:v>13.0085</c:v>
                </c:pt>
                <c:pt idx="5">
                  <c:v>13.0085</c:v>
                </c:pt>
                <c:pt idx="6">
                  <c:v>13.0085</c:v>
                </c:pt>
                <c:pt idx="7">
                  <c:v>13.0085</c:v>
                </c:pt>
                <c:pt idx="8">
                  <c:v>13.0085</c:v>
                </c:pt>
                <c:pt idx="9">
                  <c:v>13.0085</c:v>
                </c:pt>
                <c:pt idx="10">
                  <c:v>13.0085</c:v>
                </c:pt>
                <c:pt idx="11">
                  <c:v>13.0085</c:v>
                </c:pt>
                <c:pt idx="12">
                  <c:v>13.0085</c:v>
                </c:pt>
                <c:pt idx="13">
                  <c:v>13.0085</c:v>
                </c:pt>
                <c:pt idx="14">
                  <c:v>13.0085</c:v>
                </c:pt>
                <c:pt idx="15">
                  <c:v>13.0085</c:v>
                </c:pt>
                <c:pt idx="16">
                  <c:v>13.0085</c:v>
                </c:pt>
                <c:pt idx="17">
                  <c:v>13.0085</c:v>
                </c:pt>
                <c:pt idx="18">
                  <c:v>13.0085</c:v>
                </c:pt>
                <c:pt idx="19">
                  <c:v>13.0085</c:v>
                </c:pt>
                <c:pt idx="20">
                  <c:v>13.0085</c:v>
                </c:pt>
                <c:pt idx="21">
                  <c:v>13.0085</c:v>
                </c:pt>
                <c:pt idx="22">
                  <c:v>13.0085</c:v>
                </c:pt>
                <c:pt idx="23">
                  <c:v>13.0085</c:v>
                </c:pt>
                <c:pt idx="24">
                  <c:v>13.0085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6-4026-A05A-CFA25DA6AF78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SPC'!$L$78:$AJ$78</c:f>
              <c:numCache>
                <c:formatCode>0.000</c:formatCode>
                <c:ptCount val="25"/>
                <c:pt idx="0">
                  <c:v>13.563862499999999</c:v>
                </c:pt>
                <c:pt idx="1">
                  <c:v>13.563862499999999</c:v>
                </c:pt>
                <c:pt idx="2">
                  <c:v>13.563862499999999</c:v>
                </c:pt>
                <c:pt idx="3">
                  <c:v>13.563862499999999</c:v>
                </c:pt>
                <c:pt idx="4">
                  <c:v>13.563862499999999</c:v>
                </c:pt>
                <c:pt idx="5">
                  <c:v>13.563862499999999</c:v>
                </c:pt>
                <c:pt idx="6">
                  <c:v>13.563862499999999</c:v>
                </c:pt>
                <c:pt idx="7">
                  <c:v>13.563862499999999</c:v>
                </c:pt>
                <c:pt idx="8">
                  <c:v>13.563862499999999</c:v>
                </c:pt>
                <c:pt idx="9">
                  <c:v>13.563862499999999</c:v>
                </c:pt>
                <c:pt idx="10">
                  <c:v>13.563862499999999</c:v>
                </c:pt>
                <c:pt idx="11">
                  <c:v>13.563862499999999</c:v>
                </c:pt>
                <c:pt idx="12">
                  <c:v>13.563862499999999</c:v>
                </c:pt>
                <c:pt idx="13">
                  <c:v>13.563862499999999</c:v>
                </c:pt>
                <c:pt idx="14">
                  <c:v>13.563862499999999</c:v>
                </c:pt>
                <c:pt idx="15">
                  <c:v>13.563862499999999</c:v>
                </c:pt>
                <c:pt idx="16">
                  <c:v>13.563862499999999</c:v>
                </c:pt>
                <c:pt idx="17">
                  <c:v>13.563862499999999</c:v>
                </c:pt>
                <c:pt idx="18">
                  <c:v>13.563862499999999</c:v>
                </c:pt>
                <c:pt idx="19">
                  <c:v>13.563862499999999</c:v>
                </c:pt>
                <c:pt idx="20">
                  <c:v>13.563862499999999</c:v>
                </c:pt>
                <c:pt idx="21">
                  <c:v>13.563862499999999</c:v>
                </c:pt>
                <c:pt idx="22">
                  <c:v>13.563862499999999</c:v>
                </c:pt>
                <c:pt idx="23">
                  <c:v>13.563862499999999</c:v>
                </c:pt>
                <c:pt idx="24">
                  <c:v>13.563862499999999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6-4026-A05A-CFA25DA6AF78}"/>
            </c:ext>
          </c:extLst>
        </c:ser>
        <c:ser>
          <c:idx val="2"/>
          <c:order val="2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SPC'!$L$80:$AJ$80</c:f>
              <c:numCache>
                <c:formatCode>0.000</c:formatCode>
                <c:ptCount val="25"/>
                <c:pt idx="0">
                  <c:v>12.4531375</c:v>
                </c:pt>
                <c:pt idx="1">
                  <c:v>12.4531375</c:v>
                </c:pt>
                <c:pt idx="2">
                  <c:v>12.4531375</c:v>
                </c:pt>
                <c:pt idx="3">
                  <c:v>12.4531375</c:v>
                </c:pt>
                <c:pt idx="4">
                  <c:v>12.4531375</c:v>
                </c:pt>
                <c:pt idx="5">
                  <c:v>12.4531375</c:v>
                </c:pt>
                <c:pt idx="6">
                  <c:v>12.4531375</c:v>
                </c:pt>
                <c:pt idx="7">
                  <c:v>12.4531375</c:v>
                </c:pt>
                <c:pt idx="8">
                  <c:v>12.4531375</c:v>
                </c:pt>
                <c:pt idx="9">
                  <c:v>12.4531375</c:v>
                </c:pt>
                <c:pt idx="10">
                  <c:v>12.4531375</c:v>
                </c:pt>
                <c:pt idx="11">
                  <c:v>12.4531375</c:v>
                </c:pt>
                <c:pt idx="12">
                  <c:v>12.4531375</c:v>
                </c:pt>
                <c:pt idx="13">
                  <c:v>12.4531375</c:v>
                </c:pt>
                <c:pt idx="14">
                  <c:v>12.4531375</c:v>
                </c:pt>
                <c:pt idx="15">
                  <c:v>12.4531375</c:v>
                </c:pt>
                <c:pt idx="16">
                  <c:v>12.4531375</c:v>
                </c:pt>
                <c:pt idx="17">
                  <c:v>12.4531375</c:v>
                </c:pt>
                <c:pt idx="18">
                  <c:v>12.4531375</c:v>
                </c:pt>
                <c:pt idx="19">
                  <c:v>12.4531375</c:v>
                </c:pt>
                <c:pt idx="20">
                  <c:v>12.4531375</c:v>
                </c:pt>
                <c:pt idx="21">
                  <c:v>12.4531375</c:v>
                </c:pt>
                <c:pt idx="22">
                  <c:v>12.4531375</c:v>
                </c:pt>
                <c:pt idx="23">
                  <c:v>12.4531375</c:v>
                </c:pt>
                <c:pt idx="24">
                  <c:v>12.4531375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66-4026-A05A-CFA25DA6AF78}"/>
            </c:ext>
          </c:extLst>
        </c:ser>
        <c:ser>
          <c:idx val="3"/>
          <c:order val="3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'Karty SPC'!$L$65:$AJ$65</c:f>
              <c:numCache>
                <c:formatCode>m/d/yyyy</c:formatCode>
                <c:ptCount val="25"/>
                <c:pt idx="0">
                  <c:v>43409</c:v>
                </c:pt>
                <c:pt idx="1">
                  <c:v>43410</c:v>
                </c:pt>
                <c:pt idx="2">
                  <c:v>43411</c:v>
                </c:pt>
                <c:pt idx="3">
                  <c:v>43412</c:v>
                </c:pt>
                <c:pt idx="4">
                  <c:v>43413</c:v>
                </c:pt>
                <c:pt idx="5">
                  <c:v>43414</c:v>
                </c:pt>
                <c:pt idx="6">
                  <c:v>43415</c:v>
                </c:pt>
                <c:pt idx="7">
                  <c:v>43416</c:v>
                </c:pt>
                <c:pt idx="8">
                  <c:v>43417</c:v>
                </c:pt>
                <c:pt idx="9">
                  <c:v>43418</c:v>
                </c:pt>
                <c:pt idx="10">
                  <c:v>43419</c:v>
                </c:pt>
                <c:pt idx="11">
                  <c:v>43420</c:v>
                </c:pt>
                <c:pt idx="12">
                  <c:v>43421</c:v>
                </c:pt>
                <c:pt idx="13">
                  <c:v>43422</c:v>
                </c:pt>
                <c:pt idx="14">
                  <c:v>43423</c:v>
                </c:pt>
                <c:pt idx="15">
                  <c:v>43424</c:v>
                </c:pt>
                <c:pt idx="16">
                  <c:v>43425</c:v>
                </c:pt>
                <c:pt idx="17">
                  <c:v>43426</c:v>
                </c:pt>
                <c:pt idx="18">
                  <c:v>43427</c:v>
                </c:pt>
                <c:pt idx="19">
                  <c:v>43428</c:v>
                </c:pt>
                <c:pt idx="20">
                  <c:v>43429</c:v>
                </c:pt>
                <c:pt idx="21">
                  <c:v>43430</c:v>
                </c:pt>
                <c:pt idx="22">
                  <c:v>43431</c:v>
                </c:pt>
                <c:pt idx="23">
                  <c:v>43432</c:v>
                </c:pt>
                <c:pt idx="24">
                  <c:v>43433</c:v>
                </c:pt>
              </c:numCache>
            </c:numRef>
          </c:cat>
          <c:val>
            <c:numRef>
              <c:f>'Karty SPC'!$L$72:$AJ$72</c:f>
              <c:numCache>
                <c:formatCode>0.00</c:formatCode>
                <c:ptCount val="25"/>
                <c:pt idx="0">
                  <c:v>12.837999999999999</c:v>
                </c:pt>
                <c:pt idx="1">
                  <c:v>13.004</c:v>
                </c:pt>
                <c:pt idx="2">
                  <c:v>13.191999999999998</c:v>
                </c:pt>
                <c:pt idx="3">
                  <c:v>13</c:v>
                </c:pt>
                <c:pt idx="4">
                  <c:v>12.64</c:v>
                </c:pt>
                <c:pt idx="5">
                  <c:v>12.744</c:v>
                </c:pt>
                <c:pt idx="6">
                  <c:v>12.784000000000001</c:v>
                </c:pt>
                <c:pt idx="7">
                  <c:v>13.202000000000002</c:v>
                </c:pt>
                <c:pt idx="8">
                  <c:v>13.118</c:v>
                </c:pt>
                <c:pt idx="9">
                  <c:v>13.063999999999998</c:v>
                </c:pt>
                <c:pt idx="10">
                  <c:v>13.020000000000001</c:v>
                </c:pt>
                <c:pt idx="11">
                  <c:v>13.547999999999998</c:v>
                </c:pt>
                <c:pt idx="12">
                  <c:v>13.268000000000001</c:v>
                </c:pt>
                <c:pt idx="13">
                  <c:v>13.202000000000002</c:v>
                </c:pt>
                <c:pt idx="14">
                  <c:v>13.707999999999998</c:v>
                </c:pt>
                <c:pt idx="15">
                  <c:v>13.774000000000001</c:v>
                </c:pt>
                <c:pt idx="16">
                  <c:v>13.712</c:v>
                </c:pt>
                <c:pt idx="17">
                  <c:v>14.103999999999999</c:v>
                </c:pt>
                <c:pt idx="18">
                  <c:v>13.596</c:v>
                </c:pt>
                <c:pt idx="19">
                  <c:v>13.706</c:v>
                </c:pt>
                <c:pt idx="20">
                  <c:v>13.292000000000002</c:v>
                </c:pt>
                <c:pt idx="21">
                  <c:v>13.512</c:v>
                </c:pt>
                <c:pt idx="22">
                  <c:v>13.34</c:v>
                </c:pt>
                <c:pt idx="23">
                  <c:v>13.220000000000002</c:v>
                </c:pt>
                <c:pt idx="24">
                  <c:v>14.180000000000001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66-4026-A05A-CFA25DA6A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715080"/>
        <c:axId val="279946592"/>
      </c:lineChart>
      <c:dateAx>
        <c:axId val="179715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[$-415]d\ 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9946592"/>
        <c:crosses val="autoZero"/>
        <c:auto val="1"/>
        <c:lblOffset val="100"/>
        <c:baseTimeUnit val="days"/>
      </c:dateAx>
      <c:valAx>
        <c:axId val="2799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Wartość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971508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://www.leanwprakty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leanwpraktyce.pl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1.png"/><Relationship Id="rId4" Type="http://schemas.openxmlformats.org/officeDocument/2006/relationships/hyperlink" Target="http://www.leanwprakty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590547</xdr:colOff>
      <xdr:row>2</xdr:row>
      <xdr:rowOff>52387</xdr:rowOff>
    </xdr:from>
    <xdr:to>
      <xdr:col>8</xdr:col>
      <xdr:colOff>419100</xdr:colOff>
      <xdr:row>14</xdr:row>
      <xdr:rowOff>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64</xdr:row>
      <xdr:rowOff>52387</xdr:rowOff>
    </xdr:from>
    <xdr:to>
      <xdr:col>8</xdr:col>
      <xdr:colOff>438150</xdr:colOff>
      <xdr:row>76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32</xdr:row>
      <xdr:rowOff>76200</xdr:rowOff>
    </xdr:from>
    <xdr:to>
      <xdr:col>8</xdr:col>
      <xdr:colOff>304803</xdr:colOff>
      <xdr:row>44</xdr:row>
      <xdr:rowOff>23813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85725</xdr:colOff>
      <xdr:row>19</xdr:row>
      <xdr:rowOff>195262</xdr:rowOff>
    </xdr:from>
    <xdr:to>
      <xdr:col>13</xdr:col>
      <xdr:colOff>514350</xdr:colOff>
      <xdr:row>28</xdr:row>
      <xdr:rowOff>155258</xdr:rowOff>
    </xdr:to>
    <xdr:pic>
      <xdr:nvPicPr>
        <xdr:cNvPr id="3" name="Obraz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3DA38C-D1BC-4F82-973D-5D66D3EC5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42" t="-1650" r="27392" b="1650"/>
        <a:stretch/>
      </xdr:blipFill>
      <xdr:spPr>
        <a:xfrm>
          <a:off x="6591300" y="3967162"/>
          <a:ext cx="2705100" cy="173164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434715</xdr:colOff>
      <xdr:row>3</xdr:row>
      <xdr:rowOff>140971</xdr:rowOff>
    </xdr:from>
    <xdr:to>
      <xdr:col>11</xdr:col>
      <xdr:colOff>98685</xdr:colOff>
      <xdr:row>10</xdr:row>
      <xdr:rowOff>114300</xdr:rowOff>
    </xdr:to>
    <xdr:pic>
      <xdr:nvPicPr>
        <xdr:cNvPr id="2" name="Obraz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92F1C0-3775-4E58-A6FC-BBC04C5CBB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42" t="-1650" r="27392" b="1650"/>
        <a:stretch/>
      </xdr:blipFill>
      <xdr:spPr>
        <a:xfrm>
          <a:off x="4882890" y="750571"/>
          <a:ext cx="3931170" cy="251650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555628</xdr:colOff>
      <xdr:row>12</xdr:row>
      <xdr:rowOff>4763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8747940-96EE-4EC7-B03D-F25AB3C22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14</xdr:row>
      <xdr:rowOff>9525</xdr:rowOff>
    </xdr:from>
    <xdr:to>
      <xdr:col>8</xdr:col>
      <xdr:colOff>571503</xdr:colOff>
      <xdr:row>26</xdr:row>
      <xdr:rowOff>42863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E9EF8091-F86E-4C92-81A5-EF214742F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28</xdr:row>
      <xdr:rowOff>76200</xdr:rowOff>
    </xdr:from>
    <xdr:to>
      <xdr:col>8</xdr:col>
      <xdr:colOff>552450</xdr:colOff>
      <xdr:row>40</xdr:row>
      <xdr:rowOff>109538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3B079D6-6E35-4827-A13D-8CF669B02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171450</xdr:colOff>
      <xdr:row>0</xdr:row>
      <xdr:rowOff>76200</xdr:rowOff>
    </xdr:from>
    <xdr:to>
      <xdr:col>15</xdr:col>
      <xdr:colOff>445020</xdr:colOff>
      <xdr:row>13</xdr:row>
      <xdr:rowOff>116204</xdr:rowOff>
    </xdr:to>
    <xdr:pic>
      <xdr:nvPicPr>
        <xdr:cNvPr id="5" name="Obraz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F98839D-2C50-48FA-B417-C4E1C6AC37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42" t="-1650" r="27392" b="1650"/>
        <a:stretch/>
      </xdr:blipFill>
      <xdr:spPr>
        <a:xfrm>
          <a:off x="5657850" y="76200"/>
          <a:ext cx="3931170" cy="251650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P89"/>
  <sheetViews>
    <sheetView tabSelected="1" workbookViewId="0">
      <pane xSplit="9" topLeftCell="J1" activePane="topRight" state="frozen"/>
      <selection activeCell="A8" sqref="A8"/>
      <selection pane="topRight" activeCell="L13" sqref="L13"/>
    </sheetView>
  </sheetViews>
  <sheetFormatPr defaultRowHeight="15"/>
  <cols>
    <col min="1" max="5" width="9.140625" style="3" customWidth="1"/>
    <col min="6" max="6" width="13.140625" style="3" customWidth="1"/>
    <col min="7" max="7" width="13.42578125" style="3" customWidth="1"/>
    <col min="8" max="8" width="11" style="3" customWidth="1"/>
    <col min="9" max="9" width="11.28515625" style="3" customWidth="1"/>
    <col min="10" max="10" width="3" style="3" customWidth="1"/>
    <col min="11" max="11" width="9.140625" style="3" customWidth="1"/>
    <col min="12" max="12" width="13.28515625" style="3" customWidth="1"/>
    <col min="13" max="23" width="11.7109375" style="3" customWidth="1"/>
    <col min="24" max="16384" width="9.140625" style="3"/>
  </cols>
  <sheetData>
    <row r="2" spans="2:68" ht="18.75">
      <c r="B2" s="5" t="s">
        <v>54</v>
      </c>
      <c r="K2" s="31"/>
      <c r="L2" s="32" t="s">
        <v>1</v>
      </c>
      <c r="M2" s="32" t="s">
        <v>1</v>
      </c>
      <c r="N2" s="32" t="s">
        <v>1</v>
      </c>
      <c r="O2" s="32" t="s">
        <v>1</v>
      </c>
      <c r="P2" s="32" t="s">
        <v>1</v>
      </c>
      <c r="Q2" s="32" t="s">
        <v>1</v>
      </c>
      <c r="R2" s="32" t="s">
        <v>1</v>
      </c>
      <c r="S2" s="32" t="s">
        <v>1</v>
      </c>
      <c r="T2" s="32" t="s">
        <v>1</v>
      </c>
      <c r="U2" s="32" t="s">
        <v>1</v>
      </c>
      <c r="V2" s="32" t="s">
        <v>1</v>
      </c>
      <c r="W2" s="32" t="s">
        <v>1</v>
      </c>
      <c r="X2" s="32" t="s">
        <v>1</v>
      </c>
      <c r="Y2" s="32" t="s">
        <v>1</v>
      </c>
      <c r="Z2" s="32" t="s">
        <v>1</v>
      </c>
      <c r="AA2" s="32" t="s">
        <v>1</v>
      </c>
      <c r="AB2" s="32" t="s">
        <v>1</v>
      </c>
      <c r="AC2" s="32" t="s">
        <v>1</v>
      </c>
      <c r="AD2" s="32" t="s">
        <v>1</v>
      </c>
      <c r="AE2" s="32" t="s">
        <v>1</v>
      </c>
      <c r="AF2" s="32" t="s">
        <v>1</v>
      </c>
      <c r="AG2" s="32" t="s">
        <v>1</v>
      </c>
      <c r="AH2" s="32" t="s">
        <v>1</v>
      </c>
      <c r="AI2" s="32" t="s">
        <v>1</v>
      </c>
      <c r="AJ2" s="32" t="s">
        <v>1</v>
      </c>
      <c r="AK2" s="32" t="s">
        <v>1</v>
      </c>
      <c r="AL2" s="32" t="s">
        <v>1</v>
      </c>
      <c r="AM2" s="32" t="s">
        <v>1</v>
      </c>
      <c r="AN2" s="32" t="s">
        <v>1</v>
      </c>
      <c r="AO2" s="32" t="s">
        <v>1</v>
      </c>
      <c r="AP2" s="32" t="s">
        <v>1</v>
      </c>
      <c r="AQ2" s="32" t="s">
        <v>1</v>
      </c>
      <c r="AR2" s="32" t="s">
        <v>1</v>
      </c>
      <c r="AS2" s="32" t="s">
        <v>1</v>
      </c>
      <c r="AT2" s="32" t="s">
        <v>1</v>
      </c>
      <c r="AU2" s="32" t="s">
        <v>1</v>
      </c>
      <c r="AV2" s="32" t="s">
        <v>1</v>
      </c>
      <c r="AW2" s="32" t="s">
        <v>1</v>
      </c>
      <c r="AX2" s="32" t="s">
        <v>1</v>
      </c>
      <c r="AY2" s="32" t="s">
        <v>1</v>
      </c>
      <c r="AZ2" s="32" t="s">
        <v>1</v>
      </c>
      <c r="BA2" s="32" t="s">
        <v>1</v>
      </c>
      <c r="BB2" s="32" t="s">
        <v>1</v>
      </c>
      <c r="BC2" s="32" t="s">
        <v>1</v>
      </c>
      <c r="BD2" s="32" t="s">
        <v>1</v>
      </c>
      <c r="BE2" s="32" t="s">
        <v>1</v>
      </c>
      <c r="BF2" s="32" t="s">
        <v>1</v>
      </c>
      <c r="BG2" s="32" t="s">
        <v>1</v>
      </c>
      <c r="BH2" s="32" t="s">
        <v>1</v>
      </c>
      <c r="BI2" s="32" t="s">
        <v>1</v>
      </c>
      <c r="BJ2" s="32" t="s">
        <v>1</v>
      </c>
      <c r="BK2" s="32" t="s">
        <v>1</v>
      </c>
      <c r="BL2" s="32" t="s">
        <v>1</v>
      </c>
      <c r="BM2" s="32" t="s">
        <v>1</v>
      </c>
      <c r="BN2" s="32" t="s">
        <v>1</v>
      </c>
      <c r="BO2" s="32" t="s">
        <v>1</v>
      </c>
      <c r="BP2" s="32" t="s">
        <v>1</v>
      </c>
    </row>
    <row r="3" spans="2:68" ht="19.5" thickBot="1">
      <c r="B3" s="5"/>
      <c r="K3" s="36" t="s">
        <v>2</v>
      </c>
      <c r="L3" s="34">
        <v>44140</v>
      </c>
      <c r="M3" s="34">
        <f>L3+1</f>
        <v>44141</v>
      </c>
      <c r="N3" s="34">
        <f t="shared" ref="N3:BP3" si="0">M3+1</f>
        <v>44142</v>
      </c>
      <c r="O3" s="34">
        <f t="shared" si="0"/>
        <v>44143</v>
      </c>
      <c r="P3" s="34">
        <f t="shared" si="0"/>
        <v>44144</v>
      </c>
      <c r="Q3" s="34">
        <f t="shared" si="0"/>
        <v>44145</v>
      </c>
      <c r="R3" s="34">
        <f t="shared" si="0"/>
        <v>44146</v>
      </c>
      <c r="S3" s="34">
        <f t="shared" si="0"/>
        <v>44147</v>
      </c>
      <c r="T3" s="34">
        <f t="shared" si="0"/>
        <v>44148</v>
      </c>
      <c r="U3" s="34">
        <f t="shared" si="0"/>
        <v>44149</v>
      </c>
      <c r="V3" s="34">
        <f t="shared" si="0"/>
        <v>44150</v>
      </c>
      <c r="W3" s="34">
        <f t="shared" si="0"/>
        <v>44151</v>
      </c>
      <c r="X3" s="34">
        <f t="shared" si="0"/>
        <v>44152</v>
      </c>
      <c r="Y3" s="34">
        <f t="shared" si="0"/>
        <v>44153</v>
      </c>
      <c r="Z3" s="34">
        <f t="shared" si="0"/>
        <v>44154</v>
      </c>
      <c r="AA3" s="34">
        <f t="shared" si="0"/>
        <v>44155</v>
      </c>
      <c r="AB3" s="34">
        <f t="shared" si="0"/>
        <v>44156</v>
      </c>
      <c r="AC3" s="34">
        <f t="shared" si="0"/>
        <v>44157</v>
      </c>
      <c r="AD3" s="34">
        <f t="shared" si="0"/>
        <v>44158</v>
      </c>
      <c r="AE3" s="34">
        <f t="shared" si="0"/>
        <v>44159</v>
      </c>
      <c r="AF3" s="34">
        <f t="shared" si="0"/>
        <v>44160</v>
      </c>
      <c r="AG3" s="34">
        <f t="shared" si="0"/>
        <v>44161</v>
      </c>
      <c r="AH3" s="34">
        <f t="shared" si="0"/>
        <v>44162</v>
      </c>
      <c r="AI3" s="34">
        <f t="shared" si="0"/>
        <v>44163</v>
      </c>
      <c r="AJ3" s="34">
        <f t="shared" si="0"/>
        <v>44164</v>
      </c>
      <c r="AK3" s="34">
        <f t="shared" si="0"/>
        <v>44165</v>
      </c>
      <c r="AL3" s="34">
        <f t="shared" si="0"/>
        <v>44166</v>
      </c>
      <c r="AM3" s="34">
        <f t="shared" si="0"/>
        <v>44167</v>
      </c>
      <c r="AN3" s="34">
        <f t="shared" si="0"/>
        <v>44168</v>
      </c>
      <c r="AO3" s="34">
        <f t="shared" si="0"/>
        <v>44169</v>
      </c>
      <c r="AP3" s="34">
        <f t="shared" si="0"/>
        <v>44170</v>
      </c>
      <c r="AQ3" s="34">
        <f t="shared" si="0"/>
        <v>44171</v>
      </c>
      <c r="AR3" s="34">
        <f t="shared" si="0"/>
        <v>44172</v>
      </c>
      <c r="AS3" s="34">
        <f t="shared" si="0"/>
        <v>44173</v>
      </c>
      <c r="AT3" s="34">
        <f t="shared" si="0"/>
        <v>44174</v>
      </c>
      <c r="AU3" s="34">
        <f t="shared" si="0"/>
        <v>44175</v>
      </c>
      <c r="AV3" s="34">
        <f t="shared" si="0"/>
        <v>44176</v>
      </c>
      <c r="AW3" s="34">
        <f t="shared" si="0"/>
        <v>44177</v>
      </c>
      <c r="AX3" s="34">
        <f t="shared" si="0"/>
        <v>44178</v>
      </c>
      <c r="AY3" s="34">
        <f t="shared" si="0"/>
        <v>44179</v>
      </c>
      <c r="AZ3" s="34">
        <f t="shared" si="0"/>
        <v>44180</v>
      </c>
      <c r="BA3" s="34">
        <f t="shared" si="0"/>
        <v>44181</v>
      </c>
      <c r="BB3" s="34">
        <f t="shared" si="0"/>
        <v>44182</v>
      </c>
      <c r="BC3" s="34">
        <f t="shared" si="0"/>
        <v>44183</v>
      </c>
      <c r="BD3" s="34">
        <f t="shared" si="0"/>
        <v>44184</v>
      </c>
      <c r="BE3" s="34">
        <f t="shared" si="0"/>
        <v>44185</v>
      </c>
      <c r="BF3" s="34">
        <f t="shared" si="0"/>
        <v>44186</v>
      </c>
      <c r="BG3" s="34">
        <f t="shared" si="0"/>
        <v>44187</v>
      </c>
      <c r="BH3" s="34">
        <f t="shared" si="0"/>
        <v>44188</v>
      </c>
      <c r="BI3" s="34">
        <f t="shared" si="0"/>
        <v>44189</v>
      </c>
      <c r="BJ3" s="34">
        <f t="shared" si="0"/>
        <v>44190</v>
      </c>
      <c r="BK3" s="34">
        <f t="shared" si="0"/>
        <v>44191</v>
      </c>
      <c r="BL3" s="34">
        <f t="shared" si="0"/>
        <v>44192</v>
      </c>
      <c r="BM3" s="34">
        <f t="shared" si="0"/>
        <v>44193</v>
      </c>
      <c r="BN3" s="34">
        <f t="shared" si="0"/>
        <v>44194</v>
      </c>
      <c r="BO3" s="34">
        <f t="shared" si="0"/>
        <v>44195</v>
      </c>
      <c r="BP3" s="34">
        <f t="shared" si="0"/>
        <v>44196</v>
      </c>
    </row>
    <row r="4" spans="2:68" ht="15.75" thickTop="1">
      <c r="J4" s="6"/>
      <c r="K4" s="35">
        <v>1</v>
      </c>
      <c r="L4" s="7">
        <v>33.72</v>
      </c>
      <c r="M4" s="53">
        <v>34.11</v>
      </c>
      <c r="N4" s="53">
        <v>34.299999999999997</v>
      </c>
      <c r="O4" s="51">
        <v>34</v>
      </c>
      <c r="P4" s="7">
        <v>34.1</v>
      </c>
      <c r="Q4" s="7">
        <v>34.46</v>
      </c>
      <c r="R4" s="7">
        <v>34.549999999999997</v>
      </c>
      <c r="S4" s="7">
        <v>34.200000000000003</v>
      </c>
      <c r="T4" s="7">
        <v>34.47</v>
      </c>
      <c r="U4" s="7">
        <v>34.270000000000003</v>
      </c>
      <c r="V4" s="7">
        <v>34.380000000000003</v>
      </c>
      <c r="W4" s="7">
        <v>33.880000000000003</v>
      </c>
      <c r="X4" s="55">
        <v>33.76</v>
      </c>
      <c r="Y4" s="55">
        <v>33.380000000000003</v>
      </c>
      <c r="Z4" s="7">
        <v>33.93</v>
      </c>
      <c r="AA4" s="7">
        <v>33.9</v>
      </c>
      <c r="AB4" s="7">
        <v>33.799999999999997</v>
      </c>
      <c r="AC4" s="7">
        <v>33.57</v>
      </c>
      <c r="AD4" s="7">
        <v>33.93</v>
      </c>
      <c r="AE4" s="7">
        <v>33.630000000000003</v>
      </c>
      <c r="AF4" s="7">
        <v>33.96</v>
      </c>
      <c r="AG4" s="7">
        <v>34</v>
      </c>
      <c r="AH4" s="55">
        <v>33.619999999999997</v>
      </c>
      <c r="AI4" s="55">
        <v>33.97</v>
      </c>
      <c r="AJ4" s="55">
        <v>34.25</v>
      </c>
      <c r="AK4" s="55"/>
    </row>
    <row r="5" spans="2:68">
      <c r="J5" s="6"/>
      <c r="K5" s="35">
        <v>2</v>
      </c>
      <c r="L5" s="7">
        <v>33.94</v>
      </c>
      <c r="M5" s="53">
        <v>34.31</v>
      </c>
      <c r="N5" s="53">
        <v>34.229999999999997</v>
      </c>
      <c r="O5" s="51">
        <v>34</v>
      </c>
      <c r="P5" s="7">
        <v>33.9</v>
      </c>
      <c r="Q5" s="7">
        <v>34.18</v>
      </c>
      <c r="R5" s="7">
        <v>34.130000000000003</v>
      </c>
      <c r="S5" s="7">
        <v>34.479999999999997</v>
      </c>
      <c r="T5" s="7">
        <v>34.28</v>
      </c>
      <c r="U5" s="7">
        <v>34.32</v>
      </c>
      <c r="V5" s="7">
        <v>34.340000000000003</v>
      </c>
      <c r="W5" s="7">
        <v>33.75</v>
      </c>
      <c r="X5" s="55">
        <v>33.479999999999997</v>
      </c>
      <c r="Y5" s="7">
        <v>33.6</v>
      </c>
      <c r="Z5" s="7">
        <v>34.4</v>
      </c>
      <c r="AA5" s="7">
        <v>34.35</v>
      </c>
      <c r="AB5" s="7">
        <v>33.79</v>
      </c>
      <c r="AC5" s="7">
        <v>34.200000000000003</v>
      </c>
      <c r="AD5" s="7">
        <v>34.1</v>
      </c>
      <c r="AE5" s="7">
        <v>33.700000000000003</v>
      </c>
      <c r="AF5" s="7">
        <v>33.799999999999997</v>
      </c>
      <c r="AG5" s="7">
        <v>33.53</v>
      </c>
      <c r="AH5" s="55">
        <v>33.54</v>
      </c>
      <c r="AI5" s="55">
        <v>33.630000000000003</v>
      </c>
      <c r="AJ5" s="55">
        <v>33.549999999999997</v>
      </c>
      <c r="AK5" s="55"/>
    </row>
    <row r="6" spans="2:68">
      <c r="J6" s="6"/>
      <c r="K6" s="35">
        <v>3</v>
      </c>
      <c r="L6" s="7">
        <v>34.17</v>
      </c>
      <c r="M6" s="53">
        <v>33.35</v>
      </c>
      <c r="N6" s="53">
        <v>34.01</v>
      </c>
      <c r="O6" s="51">
        <v>34</v>
      </c>
      <c r="P6" s="7">
        <v>34.049999999999997</v>
      </c>
      <c r="Q6" s="7">
        <v>34.58</v>
      </c>
      <c r="R6" s="7">
        <v>34.25</v>
      </c>
      <c r="S6" s="7">
        <v>34.200000000000003</v>
      </c>
      <c r="T6" s="7">
        <v>34.369999999999997</v>
      </c>
      <c r="U6" s="7">
        <v>34.119999999999997</v>
      </c>
      <c r="V6" s="7">
        <v>34.32</v>
      </c>
      <c r="W6" s="7">
        <v>33.83</v>
      </c>
      <c r="X6" s="55">
        <v>33.630000000000003</v>
      </c>
      <c r="Y6" s="55">
        <v>33.53</v>
      </c>
      <c r="Z6" s="7">
        <v>34.03</v>
      </c>
      <c r="AA6" s="7">
        <v>33.72</v>
      </c>
      <c r="AB6" s="7">
        <v>33.79</v>
      </c>
      <c r="AC6" s="7">
        <v>33.6</v>
      </c>
      <c r="AD6" s="7">
        <v>33.880000000000003</v>
      </c>
      <c r="AE6" s="7">
        <v>33.799999999999997</v>
      </c>
      <c r="AF6" s="7">
        <v>34.020000000000003</v>
      </c>
      <c r="AG6" s="7">
        <v>34</v>
      </c>
      <c r="AH6" s="55">
        <v>33.56</v>
      </c>
      <c r="AI6" s="55">
        <v>34.270000000000003</v>
      </c>
      <c r="AJ6" s="55">
        <v>34.049999999999997</v>
      </c>
      <c r="AK6" s="55"/>
    </row>
    <row r="7" spans="2:68">
      <c r="J7" s="6"/>
      <c r="K7" s="35">
        <v>4</v>
      </c>
      <c r="L7" s="7">
        <v>33.130000000000003</v>
      </c>
      <c r="M7" s="53">
        <v>34.51</v>
      </c>
      <c r="N7" s="53">
        <v>34.19</v>
      </c>
      <c r="O7" s="51">
        <v>34</v>
      </c>
      <c r="P7" s="7">
        <v>33.6</v>
      </c>
      <c r="Q7" s="7">
        <v>34.700000000000003</v>
      </c>
      <c r="R7" s="7">
        <v>34.07</v>
      </c>
      <c r="S7" s="7">
        <v>34.380000000000003</v>
      </c>
      <c r="T7" s="7">
        <v>34.67</v>
      </c>
      <c r="U7" s="7">
        <v>34.479999999999997</v>
      </c>
      <c r="V7" s="7">
        <v>34.159999999999997</v>
      </c>
      <c r="W7" s="7">
        <v>34.130000000000003</v>
      </c>
      <c r="X7" s="55">
        <v>33.58</v>
      </c>
      <c r="Y7" s="7">
        <v>33.6</v>
      </c>
      <c r="Z7" s="7">
        <v>33.979999999999997</v>
      </c>
      <c r="AA7" s="7">
        <v>34.380000000000003</v>
      </c>
      <c r="AB7" s="7">
        <v>33.659999999999997</v>
      </c>
      <c r="AC7" s="7">
        <v>33.92</v>
      </c>
      <c r="AD7" s="7">
        <v>34.15</v>
      </c>
      <c r="AE7" s="7">
        <v>33.68</v>
      </c>
      <c r="AF7" s="7">
        <v>34.26</v>
      </c>
      <c r="AG7" s="7">
        <v>33.369999999999997</v>
      </c>
      <c r="AH7" s="55">
        <v>33.36</v>
      </c>
      <c r="AI7" s="55">
        <v>33.97</v>
      </c>
      <c r="AJ7" s="55">
        <v>34.450000000000003</v>
      </c>
      <c r="AK7" s="55"/>
    </row>
    <row r="8" spans="2:68" ht="15.75" thickBot="1">
      <c r="J8" s="6"/>
      <c r="K8" s="36">
        <v>5</v>
      </c>
      <c r="L8" s="8">
        <v>33.25</v>
      </c>
      <c r="M8" s="54">
        <v>34.159999999999997</v>
      </c>
      <c r="N8" s="54">
        <v>35.08</v>
      </c>
      <c r="O8" s="52">
        <v>34</v>
      </c>
      <c r="P8" s="8">
        <v>34.049999999999997</v>
      </c>
      <c r="Q8" s="8">
        <v>34.46</v>
      </c>
      <c r="R8" s="8">
        <v>34.479999999999997</v>
      </c>
      <c r="S8" s="8">
        <v>34.35</v>
      </c>
      <c r="T8" s="8">
        <v>34.82</v>
      </c>
      <c r="U8" s="8">
        <v>34.35</v>
      </c>
      <c r="V8" s="8">
        <v>34.18</v>
      </c>
      <c r="W8" s="8">
        <v>34.1</v>
      </c>
      <c r="X8" s="56">
        <v>33.93</v>
      </c>
      <c r="Y8" s="8">
        <v>33.5</v>
      </c>
      <c r="Z8" s="8">
        <v>34.25</v>
      </c>
      <c r="AA8" s="8">
        <v>34.03</v>
      </c>
      <c r="AB8" s="8">
        <v>33.79</v>
      </c>
      <c r="AC8" s="8">
        <v>33.65</v>
      </c>
      <c r="AD8" s="8">
        <v>34.119999999999997</v>
      </c>
      <c r="AE8" s="8">
        <v>33.520000000000003</v>
      </c>
      <c r="AF8" s="8">
        <v>34.200000000000003</v>
      </c>
      <c r="AG8" s="8">
        <v>34.229999999999997</v>
      </c>
      <c r="AH8" s="56">
        <v>33.479999999999997</v>
      </c>
      <c r="AI8" s="56">
        <v>33.729999999999997</v>
      </c>
      <c r="AJ8" s="56">
        <v>33.9</v>
      </c>
      <c r="AK8" s="56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</row>
    <row r="9" spans="2:68" ht="15.75" thickTop="1">
      <c r="K9" s="37" t="s">
        <v>2</v>
      </c>
      <c r="L9" s="10">
        <f>COUNT(L4:L8)</f>
        <v>5</v>
      </c>
      <c r="M9" s="10">
        <f t="shared" ref="M9:X9" si="1">COUNT(M4:M8)</f>
        <v>5</v>
      </c>
      <c r="N9" s="10">
        <f t="shared" si="1"/>
        <v>5</v>
      </c>
      <c r="O9" s="10">
        <f t="shared" si="1"/>
        <v>5</v>
      </c>
      <c r="P9" s="10">
        <f t="shared" si="1"/>
        <v>5</v>
      </c>
      <c r="Q9" s="10">
        <f t="shared" si="1"/>
        <v>5</v>
      </c>
      <c r="R9" s="10">
        <f t="shared" si="1"/>
        <v>5</v>
      </c>
      <c r="S9" s="10">
        <f t="shared" si="1"/>
        <v>5</v>
      </c>
      <c r="T9" s="10">
        <f t="shared" si="1"/>
        <v>5</v>
      </c>
      <c r="U9" s="10">
        <f t="shared" si="1"/>
        <v>5</v>
      </c>
      <c r="V9" s="10">
        <f t="shared" si="1"/>
        <v>5</v>
      </c>
      <c r="W9" s="10">
        <f t="shared" si="1"/>
        <v>5</v>
      </c>
      <c r="X9" s="10">
        <f t="shared" si="1"/>
        <v>5</v>
      </c>
      <c r="Y9" s="10">
        <f t="shared" ref="Y9:BP9" si="2">COUNT(Y4:Y8)</f>
        <v>5</v>
      </c>
      <c r="Z9" s="10">
        <f t="shared" si="2"/>
        <v>5</v>
      </c>
      <c r="AA9" s="10">
        <f t="shared" si="2"/>
        <v>5</v>
      </c>
      <c r="AB9" s="10">
        <f t="shared" si="2"/>
        <v>5</v>
      </c>
      <c r="AC9" s="10">
        <f t="shared" si="2"/>
        <v>5</v>
      </c>
      <c r="AD9" s="10">
        <f t="shared" si="2"/>
        <v>5</v>
      </c>
      <c r="AE9" s="10">
        <f t="shared" si="2"/>
        <v>5</v>
      </c>
      <c r="AF9" s="10">
        <f t="shared" si="2"/>
        <v>5</v>
      </c>
      <c r="AG9" s="10">
        <f t="shared" si="2"/>
        <v>5</v>
      </c>
      <c r="AH9" s="10">
        <f t="shared" si="2"/>
        <v>5</v>
      </c>
      <c r="AI9" s="10">
        <f t="shared" si="2"/>
        <v>5</v>
      </c>
      <c r="AJ9" s="10">
        <f t="shared" si="2"/>
        <v>5</v>
      </c>
      <c r="AK9" s="10">
        <f t="shared" si="2"/>
        <v>0</v>
      </c>
      <c r="AL9" s="10">
        <f t="shared" si="2"/>
        <v>0</v>
      </c>
      <c r="AM9" s="10">
        <f t="shared" si="2"/>
        <v>0</v>
      </c>
      <c r="AN9" s="10">
        <f t="shared" si="2"/>
        <v>0</v>
      </c>
      <c r="AO9" s="10">
        <f t="shared" si="2"/>
        <v>0</v>
      </c>
      <c r="AP9" s="10">
        <f t="shared" si="2"/>
        <v>0</v>
      </c>
      <c r="AQ9" s="10">
        <f t="shared" si="2"/>
        <v>0</v>
      </c>
      <c r="AR9" s="10">
        <f t="shared" si="2"/>
        <v>0</v>
      </c>
      <c r="AS9" s="10">
        <f t="shared" si="2"/>
        <v>0</v>
      </c>
      <c r="AT9" s="10">
        <f t="shared" si="2"/>
        <v>0</v>
      </c>
      <c r="AU9" s="10">
        <f t="shared" si="2"/>
        <v>0</v>
      </c>
      <c r="AV9" s="10">
        <f t="shared" si="2"/>
        <v>0</v>
      </c>
      <c r="AW9" s="10">
        <f t="shared" si="2"/>
        <v>0</v>
      </c>
      <c r="AX9" s="10">
        <f t="shared" si="2"/>
        <v>0</v>
      </c>
      <c r="AY9" s="10">
        <f t="shared" si="2"/>
        <v>0</v>
      </c>
      <c r="AZ9" s="10">
        <f t="shared" si="2"/>
        <v>0</v>
      </c>
      <c r="BA9" s="10">
        <f t="shared" si="2"/>
        <v>0</v>
      </c>
      <c r="BB9" s="10">
        <f t="shared" si="2"/>
        <v>0</v>
      </c>
      <c r="BC9" s="10">
        <f t="shared" si="2"/>
        <v>0</v>
      </c>
      <c r="BD9" s="10">
        <f t="shared" si="2"/>
        <v>0</v>
      </c>
      <c r="BE9" s="10">
        <f t="shared" si="2"/>
        <v>0</v>
      </c>
      <c r="BF9" s="10">
        <f t="shared" si="2"/>
        <v>0</v>
      </c>
      <c r="BG9" s="10">
        <f t="shared" si="2"/>
        <v>0</v>
      </c>
      <c r="BH9" s="10">
        <f t="shared" si="2"/>
        <v>0</v>
      </c>
      <c r="BI9" s="10">
        <f t="shared" si="2"/>
        <v>0</v>
      </c>
      <c r="BJ9" s="10">
        <f t="shared" si="2"/>
        <v>0</v>
      </c>
      <c r="BK9" s="10">
        <f t="shared" si="2"/>
        <v>0</v>
      </c>
      <c r="BL9" s="10">
        <f t="shared" si="2"/>
        <v>0</v>
      </c>
      <c r="BM9" s="10">
        <f t="shared" si="2"/>
        <v>0</v>
      </c>
      <c r="BN9" s="10">
        <f t="shared" si="2"/>
        <v>0</v>
      </c>
      <c r="BO9" s="10">
        <f t="shared" si="2"/>
        <v>0</v>
      </c>
      <c r="BP9" s="10">
        <f t="shared" si="2"/>
        <v>0</v>
      </c>
    </row>
    <row r="10" spans="2:68" ht="12.75" customHeight="1">
      <c r="K10" s="35" t="s">
        <v>3</v>
      </c>
      <c r="L10" s="7">
        <f>IFERROR(AVERAGEA(L4:L8),0)</f>
        <v>33.642000000000003</v>
      </c>
      <c r="M10" s="7">
        <f t="shared" ref="M10:X10" si="3">IFERROR(AVERAGEA(M4:M8),0)</f>
        <v>34.088000000000001</v>
      </c>
      <c r="N10" s="7">
        <f t="shared" si="3"/>
        <v>34.362000000000002</v>
      </c>
      <c r="O10" s="7">
        <f t="shared" si="3"/>
        <v>34</v>
      </c>
      <c r="P10" s="7">
        <f t="shared" si="3"/>
        <v>33.94</v>
      </c>
      <c r="Q10" s="7">
        <f>IFERROR(AVERAGEA(Q4:Q8),0)</f>
        <v>34.476000000000006</v>
      </c>
      <c r="R10" s="7">
        <f t="shared" si="3"/>
        <v>34.295999999999999</v>
      </c>
      <c r="S10" s="7">
        <f t="shared" si="3"/>
        <v>34.322000000000003</v>
      </c>
      <c r="T10" s="7">
        <f t="shared" si="3"/>
        <v>34.522000000000006</v>
      </c>
      <c r="U10" s="7">
        <f t="shared" si="3"/>
        <v>34.308</v>
      </c>
      <c r="V10" s="7">
        <f t="shared" si="3"/>
        <v>34.275999999999996</v>
      </c>
      <c r="W10" s="7">
        <f t="shared" si="3"/>
        <v>33.938000000000002</v>
      </c>
      <c r="X10" s="7">
        <f t="shared" si="3"/>
        <v>33.676000000000002</v>
      </c>
      <c r="Y10" s="7">
        <f t="shared" ref="Y10:BP10" si="4">IFERROR(AVERAGEA(Y4:Y8),0)</f>
        <v>33.522000000000006</v>
      </c>
      <c r="Z10" s="7">
        <f t="shared" si="4"/>
        <v>34.118000000000002</v>
      </c>
      <c r="AA10" s="7">
        <f t="shared" si="4"/>
        <v>34.076000000000001</v>
      </c>
      <c r="AB10" s="7">
        <f t="shared" si="4"/>
        <v>33.765999999999998</v>
      </c>
      <c r="AC10" s="7">
        <f t="shared" si="4"/>
        <v>33.788000000000004</v>
      </c>
      <c r="AD10" s="7">
        <f t="shared" si="4"/>
        <v>34.036000000000001</v>
      </c>
      <c r="AE10" s="7">
        <f t="shared" si="4"/>
        <v>33.666000000000004</v>
      </c>
      <c r="AF10" s="7">
        <f t="shared" si="4"/>
        <v>34.048000000000002</v>
      </c>
      <c r="AG10" s="7">
        <f t="shared" si="4"/>
        <v>33.826000000000001</v>
      </c>
      <c r="AH10" s="7">
        <f t="shared" si="4"/>
        <v>33.511999999999993</v>
      </c>
      <c r="AI10" s="7">
        <f t="shared" si="4"/>
        <v>33.914000000000001</v>
      </c>
      <c r="AJ10" s="7">
        <f t="shared" si="4"/>
        <v>34.040000000000006</v>
      </c>
      <c r="AK10" s="7">
        <f t="shared" si="4"/>
        <v>0</v>
      </c>
      <c r="AL10" s="7">
        <f t="shared" si="4"/>
        <v>0</v>
      </c>
      <c r="AM10" s="7">
        <f t="shared" si="4"/>
        <v>0</v>
      </c>
      <c r="AN10" s="7">
        <f t="shared" si="4"/>
        <v>0</v>
      </c>
      <c r="AO10" s="7">
        <f t="shared" si="4"/>
        <v>0</v>
      </c>
      <c r="AP10" s="7">
        <f t="shared" si="4"/>
        <v>0</v>
      </c>
      <c r="AQ10" s="7">
        <f t="shared" si="4"/>
        <v>0</v>
      </c>
      <c r="AR10" s="7">
        <f t="shared" si="4"/>
        <v>0</v>
      </c>
      <c r="AS10" s="7">
        <f t="shared" si="4"/>
        <v>0</v>
      </c>
      <c r="AT10" s="7">
        <f t="shared" si="4"/>
        <v>0</v>
      </c>
      <c r="AU10" s="7">
        <f t="shared" si="4"/>
        <v>0</v>
      </c>
      <c r="AV10" s="7">
        <f t="shared" si="4"/>
        <v>0</v>
      </c>
      <c r="AW10" s="7">
        <f t="shared" si="4"/>
        <v>0</v>
      </c>
      <c r="AX10" s="7">
        <f t="shared" si="4"/>
        <v>0</v>
      </c>
      <c r="AY10" s="7">
        <f t="shared" si="4"/>
        <v>0</v>
      </c>
      <c r="AZ10" s="7">
        <f t="shared" si="4"/>
        <v>0</v>
      </c>
      <c r="BA10" s="7">
        <f t="shared" si="4"/>
        <v>0</v>
      </c>
      <c r="BB10" s="7">
        <f t="shared" si="4"/>
        <v>0</v>
      </c>
      <c r="BC10" s="7">
        <f t="shared" si="4"/>
        <v>0</v>
      </c>
      <c r="BD10" s="7">
        <f t="shared" si="4"/>
        <v>0</v>
      </c>
      <c r="BE10" s="7">
        <f t="shared" si="4"/>
        <v>0</v>
      </c>
      <c r="BF10" s="7">
        <f t="shared" si="4"/>
        <v>0</v>
      </c>
      <c r="BG10" s="7">
        <f t="shared" si="4"/>
        <v>0</v>
      </c>
      <c r="BH10" s="7">
        <f t="shared" si="4"/>
        <v>0</v>
      </c>
      <c r="BI10" s="7">
        <f t="shared" si="4"/>
        <v>0</v>
      </c>
      <c r="BJ10" s="7">
        <f t="shared" si="4"/>
        <v>0</v>
      </c>
      <c r="BK10" s="7">
        <f t="shared" si="4"/>
        <v>0</v>
      </c>
      <c r="BL10" s="7">
        <f t="shared" si="4"/>
        <v>0</v>
      </c>
      <c r="BM10" s="7">
        <f t="shared" si="4"/>
        <v>0</v>
      </c>
      <c r="BN10" s="7">
        <f t="shared" si="4"/>
        <v>0</v>
      </c>
      <c r="BO10" s="7">
        <f t="shared" si="4"/>
        <v>0</v>
      </c>
      <c r="BP10" s="7">
        <f t="shared" si="4"/>
        <v>0</v>
      </c>
    </row>
    <row r="11" spans="2:68">
      <c r="K11" s="38" t="s">
        <v>4</v>
      </c>
      <c r="L11" s="7">
        <f>IFERROR(STDEV(L4:L8),0)</f>
        <v>0.44426343536239782</v>
      </c>
      <c r="M11" s="7">
        <f t="shared" ref="M11:X11" si="5">IFERROR(STDEV(M4:M8),0)</f>
        <v>0.44093083357823726</v>
      </c>
      <c r="N11" s="7">
        <f t="shared" si="5"/>
        <v>0.41541545469565794</v>
      </c>
      <c r="O11" s="7">
        <f t="shared" si="5"/>
        <v>0</v>
      </c>
      <c r="P11" s="7">
        <f t="shared" si="5"/>
        <v>0.2043281674170245</v>
      </c>
      <c r="Q11" s="7">
        <f t="shared" si="5"/>
        <v>0.1930802941783554</v>
      </c>
      <c r="R11" s="7">
        <f t="shared" si="5"/>
        <v>0.21161285405191979</v>
      </c>
      <c r="S11" s="7">
        <f t="shared" si="5"/>
        <v>0.12132600710482275</v>
      </c>
      <c r="T11" s="7">
        <f t="shared" si="5"/>
        <v>0.22083930809527605</v>
      </c>
      <c r="U11" s="7">
        <f t="shared" si="5"/>
        <v>0.13065221008463632</v>
      </c>
      <c r="V11" s="7">
        <f t="shared" si="5"/>
        <v>9.939818911831573E-2</v>
      </c>
      <c r="W11" s="7">
        <f t="shared" si="5"/>
        <v>0.16843396332094182</v>
      </c>
      <c r="X11" s="7">
        <f t="shared" si="5"/>
        <v>0.17415510328440051</v>
      </c>
      <c r="Y11" s="7">
        <f t="shared" ref="Y11:BP11" si="6">IFERROR(STDEV(Y4:Y8),0)</f>
        <v>9.0664215653144725E-2</v>
      </c>
      <c r="Z11" s="7">
        <f t="shared" si="6"/>
        <v>0.19942417105255819</v>
      </c>
      <c r="AA11" s="7">
        <f t="shared" si="6"/>
        <v>0.28605943438383724</v>
      </c>
      <c r="AB11" s="7">
        <f t="shared" si="6"/>
        <v>5.9413803110052649E-2</v>
      </c>
      <c r="AC11" s="7">
        <f t="shared" si="6"/>
        <v>0.26883080180663937</v>
      </c>
      <c r="AD11" s="7">
        <f t="shared" si="6"/>
        <v>0.12218837915284608</v>
      </c>
      <c r="AE11" s="7">
        <f t="shared" si="6"/>
        <v>0.10237187113655578</v>
      </c>
      <c r="AF11" s="7">
        <f t="shared" si="6"/>
        <v>0.18579558659989823</v>
      </c>
      <c r="AG11" s="7">
        <f t="shared" si="6"/>
        <v>0.36031930284124353</v>
      </c>
      <c r="AH11" s="7">
        <f t="shared" si="6"/>
        <v>9.859006035092989E-2</v>
      </c>
      <c r="AI11" s="7">
        <f t="shared" si="6"/>
        <v>0.24875690945177867</v>
      </c>
      <c r="AJ11" s="7">
        <f t="shared" si="6"/>
        <v>0.34351128074635534</v>
      </c>
      <c r="AK11" s="7">
        <f t="shared" si="6"/>
        <v>0</v>
      </c>
      <c r="AL11" s="7">
        <f t="shared" si="6"/>
        <v>0</v>
      </c>
      <c r="AM11" s="7">
        <f t="shared" si="6"/>
        <v>0</v>
      </c>
      <c r="AN11" s="7">
        <f t="shared" si="6"/>
        <v>0</v>
      </c>
      <c r="AO11" s="7">
        <f t="shared" si="6"/>
        <v>0</v>
      </c>
      <c r="AP11" s="7">
        <f t="shared" si="6"/>
        <v>0</v>
      </c>
      <c r="AQ11" s="7">
        <f t="shared" si="6"/>
        <v>0</v>
      </c>
      <c r="AR11" s="7">
        <f t="shared" si="6"/>
        <v>0</v>
      </c>
      <c r="AS11" s="7">
        <f t="shared" si="6"/>
        <v>0</v>
      </c>
      <c r="AT11" s="7">
        <f t="shared" si="6"/>
        <v>0</v>
      </c>
      <c r="AU11" s="7">
        <f t="shared" si="6"/>
        <v>0</v>
      </c>
      <c r="AV11" s="7">
        <f t="shared" si="6"/>
        <v>0</v>
      </c>
      <c r="AW11" s="7">
        <f t="shared" si="6"/>
        <v>0</v>
      </c>
      <c r="AX11" s="7">
        <f t="shared" si="6"/>
        <v>0</v>
      </c>
      <c r="AY11" s="7">
        <f t="shared" si="6"/>
        <v>0</v>
      </c>
      <c r="AZ11" s="7">
        <f t="shared" si="6"/>
        <v>0</v>
      </c>
      <c r="BA11" s="7">
        <f t="shared" si="6"/>
        <v>0</v>
      </c>
      <c r="BB11" s="7">
        <f t="shared" si="6"/>
        <v>0</v>
      </c>
      <c r="BC11" s="7">
        <f t="shared" si="6"/>
        <v>0</v>
      </c>
      <c r="BD11" s="7">
        <f t="shared" si="6"/>
        <v>0</v>
      </c>
      <c r="BE11" s="7">
        <f t="shared" si="6"/>
        <v>0</v>
      </c>
      <c r="BF11" s="7">
        <f t="shared" si="6"/>
        <v>0</v>
      </c>
      <c r="BG11" s="7">
        <f t="shared" si="6"/>
        <v>0</v>
      </c>
      <c r="BH11" s="7">
        <f t="shared" si="6"/>
        <v>0</v>
      </c>
      <c r="BI11" s="7">
        <f t="shared" si="6"/>
        <v>0</v>
      </c>
      <c r="BJ11" s="7">
        <f t="shared" si="6"/>
        <v>0</v>
      </c>
      <c r="BK11" s="7">
        <f t="shared" si="6"/>
        <v>0</v>
      </c>
      <c r="BL11" s="7">
        <f t="shared" si="6"/>
        <v>0</v>
      </c>
      <c r="BM11" s="7">
        <f t="shared" si="6"/>
        <v>0</v>
      </c>
      <c r="BN11" s="7">
        <f t="shared" si="6"/>
        <v>0</v>
      </c>
      <c r="BO11" s="7">
        <f t="shared" si="6"/>
        <v>0</v>
      </c>
      <c r="BP11" s="7">
        <f t="shared" si="6"/>
        <v>0</v>
      </c>
    </row>
    <row r="12" spans="2:68">
      <c r="K12" s="35" t="s">
        <v>5</v>
      </c>
      <c r="L12" s="7">
        <f>IFERROR(MEDIAN(L4:L8),0)</f>
        <v>33.72</v>
      </c>
      <c r="M12" s="7">
        <f t="shared" ref="M12:X12" si="7">IFERROR(MEDIAN(M4:M8),0)</f>
        <v>34.159999999999997</v>
      </c>
      <c r="N12" s="7">
        <f t="shared" si="7"/>
        <v>34.229999999999997</v>
      </c>
      <c r="O12" s="7">
        <f t="shared" si="7"/>
        <v>34</v>
      </c>
      <c r="P12" s="7">
        <f t="shared" si="7"/>
        <v>34.049999999999997</v>
      </c>
      <c r="Q12" s="7">
        <f t="shared" si="7"/>
        <v>34.46</v>
      </c>
      <c r="R12" s="7">
        <f t="shared" si="7"/>
        <v>34.25</v>
      </c>
      <c r="S12" s="7">
        <f t="shared" si="7"/>
        <v>34.35</v>
      </c>
      <c r="T12" s="7">
        <f t="shared" si="7"/>
        <v>34.47</v>
      </c>
      <c r="U12" s="7">
        <f t="shared" si="7"/>
        <v>34.32</v>
      </c>
      <c r="V12" s="7">
        <f t="shared" si="7"/>
        <v>34.32</v>
      </c>
      <c r="W12" s="7">
        <f t="shared" si="7"/>
        <v>33.880000000000003</v>
      </c>
      <c r="X12" s="7">
        <f t="shared" si="7"/>
        <v>33.630000000000003</v>
      </c>
      <c r="Y12" s="7">
        <f t="shared" ref="Y12:BP12" si="8">IFERROR(MEDIAN(Y4:Y8),0)</f>
        <v>33.53</v>
      </c>
      <c r="Z12" s="7">
        <f t="shared" si="8"/>
        <v>34.03</v>
      </c>
      <c r="AA12" s="7">
        <f t="shared" si="8"/>
        <v>34.03</v>
      </c>
      <c r="AB12" s="7">
        <f t="shared" si="8"/>
        <v>33.79</v>
      </c>
      <c r="AC12" s="7">
        <f t="shared" si="8"/>
        <v>33.65</v>
      </c>
      <c r="AD12" s="7">
        <f t="shared" si="8"/>
        <v>34.1</v>
      </c>
      <c r="AE12" s="7">
        <f t="shared" si="8"/>
        <v>33.68</v>
      </c>
      <c r="AF12" s="7">
        <f t="shared" si="8"/>
        <v>34.020000000000003</v>
      </c>
      <c r="AG12" s="7">
        <f t="shared" si="8"/>
        <v>34</v>
      </c>
      <c r="AH12" s="7">
        <f t="shared" si="8"/>
        <v>33.54</v>
      </c>
      <c r="AI12" s="7">
        <f t="shared" si="8"/>
        <v>33.97</v>
      </c>
      <c r="AJ12" s="7">
        <f t="shared" si="8"/>
        <v>34.049999999999997</v>
      </c>
      <c r="AK12" s="7">
        <f t="shared" si="8"/>
        <v>0</v>
      </c>
      <c r="AL12" s="7">
        <f t="shared" si="8"/>
        <v>0</v>
      </c>
      <c r="AM12" s="7">
        <f t="shared" si="8"/>
        <v>0</v>
      </c>
      <c r="AN12" s="7">
        <f t="shared" si="8"/>
        <v>0</v>
      </c>
      <c r="AO12" s="7">
        <f t="shared" si="8"/>
        <v>0</v>
      </c>
      <c r="AP12" s="7">
        <f t="shared" si="8"/>
        <v>0</v>
      </c>
      <c r="AQ12" s="7">
        <f t="shared" si="8"/>
        <v>0</v>
      </c>
      <c r="AR12" s="7">
        <f t="shared" si="8"/>
        <v>0</v>
      </c>
      <c r="AS12" s="7">
        <f t="shared" si="8"/>
        <v>0</v>
      </c>
      <c r="AT12" s="7">
        <f t="shared" si="8"/>
        <v>0</v>
      </c>
      <c r="AU12" s="7">
        <f t="shared" si="8"/>
        <v>0</v>
      </c>
      <c r="AV12" s="7">
        <f t="shared" si="8"/>
        <v>0</v>
      </c>
      <c r="AW12" s="7">
        <f t="shared" si="8"/>
        <v>0</v>
      </c>
      <c r="AX12" s="7">
        <f t="shared" si="8"/>
        <v>0</v>
      </c>
      <c r="AY12" s="7">
        <f t="shared" si="8"/>
        <v>0</v>
      </c>
      <c r="AZ12" s="7">
        <f t="shared" si="8"/>
        <v>0</v>
      </c>
      <c r="BA12" s="7">
        <f t="shared" si="8"/>
        <v>0</v>
      </c>
      <c r="BB12" s="7">
        <f t="shared" si="8"/>
        <v>0</v>
      </c>
      <c r="BC12" s="7">
        <f t="shared" si="8"/>
        <v>0</v>
      </c>
      <c r="BD12" s="7">
        <f t="shared" si="8"/>
        <v>0</v>
      </c>
      <c r="BE12" s="7">
        <f t="shared" si="8"/>
        <v>0</v>
      </c>
      <c r="BF12" s="7">
        <f t="shared" si="8"/>
        <v>0</v>
      </c>
      <c r="BG12" s="7">
        <f t="shared" si="8"/>
        <v>0</v>
      </c>
      <c r="BH12" s="7">
        <f t="shared" si="8"/>
        <v>0</v>
      </c>
      <c r="BI12" s="7">
        <f t="shared" si="8"/>
        <v>0</v>
      </c>
      <c r="BJ12" s="7">
        <f t="shared" si="8"/>
        <v>0</v>
      </c>
      <c r="BK12" s="7">
        <f t="shared" si="8"/>
        <v>0</v>
      </c>
      <c r="BL12" s="7">
        <f t="shared" si="8"/>
        <v>0</v>
      </c>
      <c r="BM12" s="7">
        <f t="shared" si="8"/>
        <v>0</v>
      </c>
      <c r="BN12" s="7">
        <f t="shared" si="8"/>
        <v>0</v>
      </c>
      <c r="BO12" s="7">
        <f t="shared" si="8"/>
        <v>0</v>
      </c>
      <c r="BP12" s="7">
        <f t="shared" si="8"/>
        <v>0</v>
      </c>
    </row>
    <row r="13" spans="2:68">
      <c r="K13" s="35" t="s">
        <v>6</v>
      </c>
      <c r="L13" s="7">
        <f>MAX(L4:L8)</f>
        <v>34.17</v>
      </c>
      <c r="M13" s="7">
        <f t="shared" ref="M13:X13" si="9">MAX(M4:M8)</f>
        <v>34.51</v>
      </c>
      <c r="N13" s="7">
        <f t="shared" si="9"/>
        <v>35.08</v>
      </c>
      <c r="O13" s="7">
        <f t="shared" si="9"/>
        <v>34</v>
      </c>
      <c r="P13" s="7">
        <f t="shared" si="9"/>
        <v>34.1</v>
      </c>
      <c r="Q13" s="7">
        <f t="shared" si="9"/>
        <v>34.700000000000003</v>
      </c>
      <c r="R13" s="7">
        <f t="shared" si="9"/>
        <v>34.549999999999997</v>
      </c>
      <c r="S13" s="7">
        <f t="shared" si="9"/>
        <v>34.479999999999997</v>
      </c>
      <c r="T13" s="7">
        <f t="shared" si="9"/>
        <v>34.82</v>
      </c>
      <c r="U13" s="7">
        <f t="shared" si="9"/>
        <v>34.479999999999997</v>
      </c>
      <c r="V13" s="7">
        <f t="shared" si="9"/>
        <v>34.380000000000003</v>
      </c>
      <c r="W13" s="7">
        <f t="shared" si="9"/>
        <v>34.130000000000003</v>
      </c>
      <c r="X13" s="7">
        <f t="shared" si="9"/>
        <v>33.93</v>
      </c>
      <c r="Y13" s="7">
        <f t="shared" ref="Y13:BP13" si="10">MAX(Y4:Y8)</f>
        <v>33.6</v>
      </c>
      <c r="Z13" s="7">
        <f t="shared" si="10"/>
        <v>34.4</v>
      </c>
      <c r="AA13" s="7">
        <f t="shared" si="10"/>
        <v>34.380000000000003</v>
      </c>
      <c r="AB13" s="7">
        <f t="shared" si="10"/>
        <v>33.799999999999997</v>
      </c>
      <c r="AC13" s="7">
        <f t="shared" si="10"/>
        <v>34.200000000000003</v>
      </c>
      <c r="AD13" s="7">
        <f t="shared" si="10"/>
        <v>34.15</v>
      </c>
      <c r="AE13" s="7">
        <f t="shared" si="10"/>
        <v>33.799999999999997</v>
      </c>
      <c r="AF13" s="7">
        <f t="shared" si="10"/>
        <v>34.26</v>
      </c>
      <c r="AG13" s="7">
        <f t="shared" si="10"/>
        <v>34.229999999999997</v>
      </c>
      <c r="AH13" s="7">
        <f t="shared" si="10"/>
        <v>33.619999999999997</v>
      </c>
      <c r="AI13" s="7">
        <f t="shared" si="10"/>
        <v>34.270000000000003</v>
      </c>
      <c r="AJ13" s="7">
        <f t="shared" si="10"/>
        <v>34.450000000000003</v>
      </c>
      <c r="AK13" s="7">
        <f t="shared" si="10"/>
        <v>0</v>
      </c>
      <c r="AL13" s="7">
        <f t="shared" si="10"/>
        <v>0</v>
      </c>
      <c r="AM13" s="7">
        <f t="shared" si="10"/>
        <v>0</v>
      </c>
      <c r="AN13" s="7">
        <f t="shared" si="10"/>
        <v>0</v>
      </c>
      <c r="AO13" s="7">
        <f t="shared" si="10"/>
        <v>0</v>
      </c>
      <c r="AP13" s="7">
        <f t="shared" si="10"/>
        <v>0</v>
      </c>
      <c r="AQ13" s="7">
        <f t="shared" si="10"/>
        <v>0</v>
      </c>
      <c r="AR13" s="7">
        <f t="shared" si="10"/>
        <v>0</v>
      </c>
      <c r="AS13" s="7">
        <f t="shared" si="10"/>
        <v>0</v>
      </c>
      <c r="AT13" s="7">
        <f t="shared" si="10"/>
        <v>0</v>
      </c>
      <c r="AU13" s="7">
        <f t="shared" si="10"/>
        <v>0</v>
      </c>
      <c r="AV13" s="7">
        <f t="shared" si="10"/>
        <v>0</v>
      </c>
      <c r="AW13" s="7">
        <f t="shared" si="10"/>
        <v>0</v>
      </c>
      <c r="AX13" s="7">
        <f t="shared" si="10"/>
        <v>0</v>
      </c>
      <c r="AY13" s="7">
        <f t="shared" si="10"/>
        <v>0</v>
      </c>
      <c r="AZ13" s="7">
        <f t="shared" si="10"/>
        <v>0</v>
      </c>
      <c r="BA13" s="7">
        <f t="shared" si="10"/>
        <v>0</v>
      </c>
      <c r="BB13" s="7">
        <f t="shared" si="10"/>
        <v>0</v>
      </c>
      <c r="BC13" s="7">
        <f t="shared" si="10"/>
        <v>0</v>
      </c>
      <c r="BD13" s="7">
        <f t="shared" si="10"/>
        <v>0</v>
      </c>
      <c r="BE13" s="7">
        <f t="shared" si="10"/>
        <v>0</v>
      </c>
      <c r="BF13" s="7">
        <f t="shared" si="10"/>
        <v>0</v>
      </c>
      <c r="BG13" s="7">
        <f t="shared" si="10"/>
        <v>0</v>
      </c>
      <c r="BH13" s="7">
        <f t="shared" si="10"/>
        <v>0</v>
      </c>
      <c r="BI13" s="7">
        <f t="shared" si="10"/>
        <v>0</v>
      </c>
      <c r="BJ13" s="7">
        <f t="shared" si="10"/>
        <v>0</v>
      </c>
      <c r="BK13" s="7">
        <f t="shared" si="10"/>
        <v>0</v>
      </c>
      <c r="BL13" s="7">
        <f t="shared" si="10"/>
        <v>0</v>
      </c>
      <c r="BM13" s="7">
        <f t="shared" si="10"/>
        <v>0</v>
      </c>
      <c r="BN13" s="7">
        <f t="shared" si="10"/>
        <v>0</v>
      </c>
      <c r="BO13" s="7">
        <f t="shared" si="10"/>
        <v>0</v>
      </c>
      <c r="BP13" s="7">
        <f t="shared" si="10"/>
        <v>0</v>
      </c>
    </row>
    <row r="14" spans="2:68">
      <c r="K14" s="35" t="s">
        <v>7</v>
      </c>
      <c r="L14" s="7">
        <f>MIN(L4:L8)</f>
        <v>33.130000000000003</v>
      </c>
      <c r="M14" s="7">
        <f t="shared" ref="M14:X14" si="11">MIN(M4:M8)</f>
        <v>33.35</v>
      </c>
      <c r="N14" s="7">
        <f t="shared" si="11"/>
        <v>34.01</v>
      </c>
      <c r="O14" s="7">
        <f t="shared" si="11"/>
        <v>34</v>
      </c>
      <c r="P14" s="7">
        <f t="shared" si="11"/>
        <v>33.6</v>
      </c>
      <c r="Q14" s="7">
        <f t="shared" si="11"/>
        <v>34.18</v>
      </c>
      <c r="R14" s="7">
        <f t="shared" si="11"/>
        <v>34.07</v>
      </c>
      <c r="S14" s="7">
        <f t="shared" si="11"/>
        <v>34.200000000000003</v>
      </c>
      <c r="T14" s="7">
        <f t="shared" si="11"/>
        <v>34.28</v>
      </c>
      <c r="U14" s="7">
        <f t="shared" si="11"/>
        <v>34.119999999999997</v>
      </c>
      <c r="V14" s="7">
        <f t="shared" si="11"/>
        <v>34.159999999999997</v>
      </c>
      <c r="W14" s="7">
        <f t="shared" si="11"/>
        <v>33.75</v>
      </c>
      <c r="X14" s="7">
        <f t="shared" si="11"/>
        <v>33.479999999999997</v>
      </c>
      <c r="Y14" s="7">
        <f t="shared" ref="Y14:BP14" si="12">MIN(Y4:Y8)</f>
        <v>33.380000000000003</v>
      </c>
      <c r="Z14" s="7">
        <f t="shared" si="12"/>
        <v>33.93</v>
      </c>
      <c r="AA14" s="7">
        <f t="shared" si="12"/>
        <v>33.72</v>
      </c>
      <c r="AB14" s="7">
        <f t="shared" si="12"/>
        <v>33.659999999999997</v>
      </c>
      <c r="AC14" s="7">
        <f t="shared" si="12"/>
        <v>33.57</v>
      </c>
      <c r="AD14" s="7">
        <f t="shared" si="12"/>
        <v>33.880000000000003</v>
      </c>
      <c r="AE14" s="7">
        <f t="shared" si="12"/>
        <v>33.520000000000003</v>
      </c>
      <c r="AF14" s="7">
        <f t="shared" si="12"/>
        <v>33.799999999999997</v>
      </c>
      <c r="AG14" s="7">
        <f t="shared" si="12"/>
        <v>33.369999999999997</v>
      </c>
      <c r="AH14" s="7">
        <f t="shared" si="12"/>
        <v>33.36</v>
      </c>
      <c r="AI14" s="7">
        <f t="shared" si="12"/>
        <v>33.630000000000003</v>
      </c>
      <c r="AJ14" s="7">
        <f t="shared" si="12"/>
        <v>33.549999999999997</v>
      </c>
      <c r="AK14" s="7">
        <f t="shared" si="12"/>
        <v>0</v>
      </c>
      <c r="AL14" s="7">
        <f t="shared" si="12"/>
        <v>0</v>
      </c>
      <c r="AM14" s="7">
        <f t="shared" si="12"/>
        <v>0</v>
      </c>
      <c r="AN14" s="7">
        <f t="shared" si="12"/>
        <v>0</v>
      </c>
      <c r="AO14" s="7">
        <f t="shared" si="12"/>
        <v>0</v>
      </c>
      <c r="AP14" s="7">
        <f t="shared" si="12"/>
        <v>0</v>
      </c>
      <c r="AQ14" s="7">
        <f t="shared" si="12"/>
        <v>0</v>
      </c>
      <c r="AR14" s="7">
        <f t="shared" si="12"/>
        <v>0</v>
      </c>
      <c r="AS14" s="7">
        <f t="shared" si="12"/>
        <v>0</v>
      </c>
      <c r="AT14" s="7">
        <f t="shared" si="12"/>
        <v>0</v>
      </c>
      <c r="AU14" s="7">
        <f t="shared" si="12"/>
        <v>0</v>
      </c>
      <c r="AV14" s="7">
        <f t="shared" si="12"/>
        <v>0</v>
      </c>
      <c r="AW14" s="7">
        <f t="shared" si="12"/>
        <v>0</v>
      </c>
      <c r="AX14" s="7">
        <f t="shared" si="12"/>
        <v>0</v>
      </c>
      <c r="AY14" s="7">
        <f t="shared" si="12"/>
        <v>0</v>
      </c>
      <c r="AZ14" s="7">
        <f t="shared" si="12"/>
        <v>0</v>
      </c>
      <c r="BA14" s="7">
        <f t="shared" si="12"/>
        <v>0</v>
      </c>
      <c r="BB14" s="7">
        <f t="shared" si="12"/>
        <v>0</v>
      </c>
      <c r="BC14" s="7">
        <f t="shared" si="12"/>
        <v>0</v>
      </c>
      <c r="BD14" s="7">
        <f t="shared" si="12"/>
        <v>0</v>
      </c>
      <c r="BE14" s="7">
        <f t="shared" si="12"/>
        <v>0</v>
      </c>
      <c r="BF14" s="7">
        <f t="shared" si="12"/>
        <v>0</v>
      </c>
      <c r="BG14" s="7">
        <f t="shared" si="12"/>
        <v>0</v>
      </c>
      <c r="BH14" s="7">
        <f t="shared" si="12"/>
        <v>0</v>
      </c>
      <c r="BI14" s="7">
        <f t="shared" si="12"/>
        <v>0</v>
      </c>
      <c r="BJ14" s="7">
        <f t="shared" si="12"/>
        <v>0</v>
      </c>
      <c r="BK14" s="7">
        <f t="shared" si="12"/>
        <v>0</v>
      </c>
      <c r="BL14" s="7">
        <f t="shared" si="12"/>
        <v>0</v>
      </c>
      <c r="BM14" s="7">
        <f t="shared" si="12"/>
        <v>0</v>
      </c>
      <c r="BN14" s="7">
        <f t="shared" si="12"/>
        <v>0</v>
      </c>
      <c r="BO14" s="7">
        <f t="shared" si="12"/>
        <v>0</v>
      </c>
      <c r="BP14" s="7">
        <f t="shared" si="12"/>
        <v>0</v>
      </c>
    </row>
    <row r="15" spans="2:68" ht="15.75" thickBot="1">
      <c r="K15" s="36" t="s">
        <v>9</v>
      </c>
      <c r="L15" s="8">
        <f>L13-L14</f>
        <v>1.0399999999999991</v>
      </c>
      <c r="M15" s="8">
        <f t="shared" ref="M15:X15" si="13">M13-M14</f>
        <v>1.1599999999999966</v>
      </c>
      <c r="N15" s="8">
        <f t="shared" si="13"/>
        <v>1.0700000000000003</v>
      </c>
      <c r="O15" s="8">
        <f t="shared" si="13"/>
        <v>0</v>
      </c>
      <c r="P15" s="8">
        <f t="shared" si="13"/>
        <v>0.5</v>
      </c>
      <c r="Q15" s="8">
        <f t="shared" si="13"/>
        <v>0.52000000000000313</v>
      </c>
      <c r="R15" s="8">
        <f t="shared" si="13"/>
        <v>0.47999999999999687</v>
      </c>
      <c r="S15" s="8">
        <f t="shared" si="13"/>
        <v>0.27999999999999403</v>
      </c>
      <c r="T15" s="8">
        <f t="shared" si="13"/>
        <v>0.53999999999999915</v>
      </c>
      <c r="U15" s="8">
        <f t="shared" si="13"/>
        <v>0.35999999999999943</v>
      </c>
      <c r="V15" s="8">
        <f t="shared" si="13"/>
        <v>0.22000000000000597</v>
      </c>
      <c r="W15" s="8">
        <f t="shared" si="13"/>
        <v>0.38000000000000256</v>
      </c>
      <c r="X15" s="8">
        <f t="shared" si="13"/>
        <v>0.45000000000000284</v>
      </c>
      <c r="Y15" s="8">
        <f t="shared" ref="Y15:BP15" si="14">Y13-Y14</f>
        <v>0.21999999999999886</v>
      </c>
      <c r="Z15" s="8">
        <f t="shared" si="14"/>
        <v>0.46999999999999886</v>
      </c>
      <c r="AA15" s="8">
        <f t="shared" si="14"/>
        <v>0.66000000000000369</v>
      </c>
      <c r="AB15" s="8">
        <f t="shared" si="14"/>
        <v>0.14000000000000057</v>
      </c>
      <c r="AC15" s="8">
        <f t="shared" si="14"/>
        <v>0.63000000000000256</v>
      </c>
      <c r="AD15" s="8">
        <f t="shared" si="14"/>
        <v>0.26999999999999602</v>
      </c>
      <c r="AE15" s="8">
        <f t="shared" si="14"/>
        <v>0.27999999999999403</v>
      </c>
      <c r="AF15" s="8">
        <f t="shared" si="14"/>
        <v>0.46000000000000085</v>
      </c>
      <c r="AG15" s="8">
        <f t="shared" si="14"/>
        <v>0.85999999999999943</v>
      </c>
      <c r="AH15" s="8">
        <f t="shared" si="14"/>
        <v>0.25999999999999801</v>
      </c>
      <c r="AI15" s="8">
        <f t="shared" si="14"/>
        <v>0.64000000000000057</v>
      </c>
      <c r="AJ15" s="8">
        <f t="shared" si="14"/>
        <v>0.90000000000000568</v>
      </c>
      <c r="AK15" s="8">
        <f t="shared" si="14"/>
        <v>0</v>
      </c>
      <c r="AL15" s="8">
        <f t="shared" si="14"/>
        <v>0</v>
      </c>
      <c r="AM15" s="8">
        <f t="shared" si="14"/>
        <v>0</v>
      </c>
      <c r="AN15" s="8">
        <f t="shared" si="14"/>
        <v>0</v>
      </c>
      <c r="AO15" s="8">
        <f t="shared" si="14"/>
        <v>0</v>
      </c>
      <c r="AP15" s="8">
        <f t="shared" si="14"/>
        <v>0</v>
      </c>
      <c r="AQ15" s="8">
        <f t="shared" si="14"/>
        <v>0</v>
      </c>
      <c r="AR15" s="8">
        <f t="shared" si="14"/>
        <v>0</v>
      </c>
      <c r="AS15" s="8">
        <f t="shared" si="14"/>
        <v>0</v>
      </c>
      <c r="AT15" s="8">
        <f t="shared" si="14"/>
        <v>0</v>
      </c>
      <c r="AU15" s="8">
        <f t="shared" si="14"/>
        <v>0</v>
      </c>
      <c r="AV15" s="8">
        <f t="shared" si="14"/>
        <v>0</v>
      </c>
      <c r="AW15" s="8">
        <f t="shared" si="14"/>
        <v>0</v>
      </c>
      <c r="AX15" s="8">
        <f t="shared" si="14"/>
        <v>0</v>
      </c>
      <c r="AY15" s="8">
        <f t="shared" si="14"/>
        <v>0</v>
      </c>
      <c r="AZ15" s="8">
        <f t="shared" si="14"/>
        <v>0</v>
      </c>
      <c r="BA15" s="8">
        <f t="shared" si="14"/>
        <v>0</v>
      </c>
      <c r="BB15" s="8">
        <f t="shared" si="14"/>
        <v>0</v>
      </c>
      <c r="BC15" s="8">
        <f t="shared" si="14"/>
        <v>0</v>
      </c>
      <c r="BD15" s="8">
        <f t="shared" si="14"/>
        <v>0</v>
      </c>
      <c r="BE15" s="8">
        <f t="shared" si="14"/>
        <v>0</v>
      </c>
      <c r="BF15" s="8">
        <f t="shared" si="14"/>
        <v>0</v>
      </c>
      <c r="BG15" s="8">
        <f t="shared" si="14"/>
        <v>0</v>
      </c>
      <c r="BH15" s="8">
        <f t="shared" si="14"/>
        <v>0</v>
      </c>
      <c r="BI15" s="8">
        <f t="shared" si="14"/>
        <v>0</v>
      </c>
      <c r="BJ15" s="8">
        <f t="shared" si="14"/>
        <v>0</v>
      </c>
      <c r="BK15" s="8">
        <f t="shared" si="14"/>
        <v>0</v>
      </c>
      <c r="BL15" s="8">
        <f t="shared" si="14"/>
        <v>0</v>
      </c>
      <c r="BM15" s="8">
        <f t="shared" si="14"/>
        <v>0</v>
      </c>
      <c r="BN15" s="8">
        <f t="shared" si="14"/>
        <v>0</v>
      </c>
      <c r="BO15" s="8">
        <f t="shared" si="14"/>
        <v>0</v>
      </c>
      <c r="BP15" s="8">
        <f t="shared" si="14"/>
        <v>0</v>
      </c>
    </row>
    <row r="16" spans="2:68" ht="16.5" thickTop="1">
      <c r="B16" s="28" t="s">
        <v>40</v>
      </c>
      <c r="C16" s="28" t="s">
        <v>41</v>
      </c>
      <c r="E16" s="22" t="s">
        <v>32</v>
      </c>
      <c r="F16" s="23"/>
      <c r="G16" s="42" t="s">
        <v>42</v>
      </c>
      <c r="H16" s="43"/>
      <c r="K16" s="39" t="s">
        <v>34</v>
      </c>
      <c r="L16" s="40">
        <f>$F$20</f>
        <v>34.301513199999988</v>
      </c>
      <c r="M16" s="40">
        <f>$F$20</f>
        <v>34.301513199999988</v>
      </c>
      <c r="N16" s="40">
        <f t="shared" ref="N16:V16" si="15">$F$20</f>
        <v>34.301513199999988</v>
      </c>
      <c r="O16" s="40">
        <f t="shared" si="15"/>
        <v>34.301513199999988</v>
      </c>
      <c r="P16" s="40">
        <f t="shared" si="15"/>
        <v>34.301513199999988</v>
      </c>
      <c r="Q16" s="40">
        <f t="shared" si="15"/>
        <v>34.301513199999988</v>
      </c>
      <c r="R16" s="40">
        <f t="shared" si="15"/>
        <v>34.301513199999988</v>
      </c>
      <c r="S16" s="40">
        <f t="shared" si="15"/>
        <v>34.301513199999988</v>
      </c>
      <c r="T16" s="40">
        <f t="shared" si="15"/>
        <v>34.301513199999988</v>
      </c>
      <c r="U16" s="40">
        <f t="shared" si="15"/>
        <v>34.301513199999988</v>
      </c>
      <c r="V16" s="40">
        <f t="shared" si="15"/>
        <v>34.301513199999988</v>
      </c>
      <c r="W16" s="40">
        <f>$F$20</f>
        <v>34.301513199999988</v>
      </c>
      <c r="X16" s="40">
        <f t="shared" ref="X16:BP16" si="16">$F$20</f>
        <v>34.301513199999988</v>
      </c>
      <c r="Y16" s="40">
        <f t="shared" si="16"/>
        <v>34.301513199999988</v>
      </c>
      <c r="Z16" s="40">
        <f t="shared" si="16"/>
        <v>34.301513199999988</v>
      </c>
      <c r="AA16" s="40">
        <f t="shared" si="16"/>
        <v>34.301513199999988</v>
      </c>
      <c r="AB16" s="40">
        <f t="shared" si="16"/>
        <v>34.301513199999988</v>
      </c>
      <c r="AC16" s="40">
        <f t="shared" si="16"/>
        <v>34.301513199999988</v>
      </c>
      <c r="AD16" s="40">
        <f t="shared" si="16"/>
        <v>34.301513199999988</v>
      </c>
      <c r="AE16" s="40">
        <f t="shared" si="16"/>
        <v>34.301513199999988</v>
      </c>
      <c r="AF16" s="40">
        <f t="shared" si="16"/>
        <v>34.301513199999988</v>
      </c>
      <c r="AG16" s="40">
        <f t="shared" si="16"/>
        <v>34.301513199999988</v>
      </c>
      <c r="AH16" s="40">
        <f t="shared" si="16"/>
        <v>34.301513199999988</v>
      </c>
      <c r="AI16" s="40">
        <f t="shared" si="16"/>
        <v>34.301513199999988</v>
      </c>
      <c r="AJ16" s="40">
        <f t="shared" si="16"/>
        <v>34.301513199999988</v>
      </c>
      <c r="AK16" s="40">
        <f t="shared" si="16"/>
        <v>34.301513199999988</v>
      </c>
      <c r="AL16" s="40">
        <f t="shared" si="16"/>
        <v>34.301513199999988</v>
      </c>
      <c r="AM16" s="40">
        <f t="shared" si="16"/>
        <v>34.301513199999988</v>
      </c>
      <c r="AN16" s="40">
        <f t="shared" si="16"/>
        <v>34.301513199999988</v>
      </c>
      <c r="AO16" s="40">
        <f t="shared" si="16"/>
        <v>34.301513199999988</v>
      </c>
      <c r="AP16" s="40">
        <f t="shared" si="16"/>
        <v>34.301513199999988</v>
      </c>
      <c r="AQ16" s="40">
        <f t="shared" si="16"/>
        <v>34.301513199999988</v>
      </c>
      <c r="AR16" s="40">
        <f t="shared" si="16"/>
        <v>34.301513199999988</v>
      </c>
      <c r="AS16" s="40">
        <f t="shared" si="16"/>
        <v>34.301513199999988</v>
      </c>
      <c r="AT16" s="40">
        <f t="shared" si="16"/>
        <v>34.301513199999988</v>
      </c>
      <c r="AU16" s="40">
        <f t="shared" si="16"/>
        <v>34.301513199999988</v>
      </c>
      <c r="AV16" s="40">
        <f t="shared" si="16"/>
        <v>34.301513199999988</v>
      </c>
      <c r="AW16" s="40">
        <f t="shared" si="16"/>
        <v>34.301513199999988</v>
      </c>
      <c r="AX16" s="40">
        <f t="shared" si="16"/>
        <v>34.301513199999988</v>
      </c>
      <c r="AY16" s="40">
        <f t="shared" si="16"/>
        <v>34.301513199999988</v>
      </c>
      <c r="AZ16" s="40">
        <f t="shared" si="16"/>
        <v>34.301513199999988</v>
      </c>
      <c r="BA16" s="40">
        <f t="shared" si="16"/>
        <v>34.301513199999988</v>
      </c>
      <c r="BB16" s="40">
        <f t="shared" si="16"/>
        <v>34.301513199999988</v>
      </c>
      <c r="BC16" s="40">
        <f t="shared" si="16"/>
        <v>34.301513199999988</v>
      </c>
      <c r="BD16" s="40">
        <f t="shared" si="16"/>
        <v>34.301513199999988</v>
      </c>
      <c r="BE16" s="40">
        <f t="shared" si="16"/>
        <v>34.301513199999988</v>
      </c>
      <c r="BF16" s="40">
        <f t="shared" si="16"/>
        <v>34.301513199999988</v>
      </c>
      <c r="BG16" s="40">
        <f t="shared" si="16"/>
        <v>34.301513199999988</v>
      </c>
      <c r="BH16" s="40">
        <f t="shared" si="16"/>
        <v>34.301513199999988</v>
      </c>
      <c r="BI16" s="40">
        <f t="shared" si="16"/>
        <v>34.301513199999988</v>
      </c>
      <c r="BJ16" s="40">
        <f t="shared" si="16"/>
        <v>34.301513199999988</v>
      </c>
      <c r="BK16" s="40">
        <f t="shared" si="16"/>
        <v>34.301513199999988</v>
      </c>
      <c r="BL16" s="40">
        <f t="shared" si="16"/>
        <v>34.301513199999988</v>
      </c>
      <c r="BM16" s="40">
        <f t="shared" si="16"/>
        <v>34.301513199999988</v>
      </c>
      <c r="BN16" s="40">
        <f t="shared" si="16"/>
        <v>34.301513199999988</v>
      </c>
      <c r="BO16" s="40">
        <f t="shared" si="16"/>
        <v>34.301513199999988</v>
      </c>
      <c r="BP16" s="40">
        <f t="shared" si="16"/>
        <v>34.301513199999988</v>
      </c>
    </row>
    <row r="17" spans="2:68">
      <c r="B17" s="27" t="s">
        <v>38</v>
      </c>
      <c r="C17" s="21">
        <f>AVERAGEA(L10:AJ10)</f>
        <v>34.006319999999988</v>
      </c>
      <c r="E17" s="25" t="s">
        <v>33</v>
      </c>
      <c r="F17" s="23"/>
      <c r="G17" s="44" t="s">
        <v>43</v>
      </c>
      <c r="H17" s="31"/>
      <c r="K17" s="39" t="s">
        <v>36</v>
      </c>
      <c r="L17" s="40">
        <f>$F$21</f>
        <v>34.006319999999988</v>
      </c>
      <c r="M17" s="40">
        <f t="shared" ref="M17:BP17" si="17">$F$21</f>
        <v>34.006319999999988</v>
      </c>
      <c r="N17" s="40">
        <f t="shared" si="17"/>
        <v>34.006319999999988</v>
      </c>
      <c r="O17" s="40">
        <f t="shared" si="17"/>
        <v>34.006319999999988</v>
      </c>
      <c r="P17" s="40">
        <f t="shared" si="17"/>
        <v>34.006319999999988</v>
      </c>
      <c r="Q17" s="40">
        <f t="shared" si="17"/>
        <v>34.006319999999988</v>
      </c>
      <c r="R17" s="40">
        <f t="shared" si="17"/>
        <v>34.006319999999988</v>
      </c>
      <c r="S17" s="40">
        <f t="shared" si="17"/>
        <v>34.006319999999988</v>
      </c>
      <c r="T17" s="40">
        <f t="shared" si="17"/>
        <v>34.006319999999988</v>
      </c>
      <c r="U17" s="40">
        <f t="shared" si="17"/>
        <v>34.006319999999988</v>
      </c>
      <c r="V17" s="40">
        <f t="shared" si="17"/>
        <v>34.006319999999988</v>
      </c>
      <c r="W17" s="40">
        <f t="shared" si="17"/>
        <v>34.006319999999988</v>
      </c>
      <c r="X17" s="40">
        <f t="shared" si="17"/>
        <v>34.006319999999988</v>
      </c>
      <c r="Y17" s="40">
        <f t="shared" si="17"/>
        <v>34.006319999999988</v>
      </c>
      <c r="Z17" s="40">
        <f t="shared" si="17"/>
        <v>34.006319999999988</v>
      </c>
      <c r="AA17" s="40">
        <f t="shared" si="17"/>
        <v>34.006319999999988</v>
      </c>
      <c r="AB17" s="40">
        <f t="shared" si="17"/>
        <v>34.006319999999988</v>
      </c>
      <c r="AC17" s="40">
        <f t="shared" si="17"/>
        <v>34.006319999999988</v>
      </c>
      <c r="AD17" s="40">
        <f t="shared" si="17"/>
        <v>34.006319999999988</v>
      </c>
      <c r="AE17" s="40">
        <f t="shared" si="17"/>
        <v>34.006319999999988</v>
      </c>
      <c r="AF17" s="40">
        <f t="shared" si="17"/>
        <v>34.006319999999988</v>
      </c>
      <c r="AG17" s="40">
        <f t="shared" si="17"/>
        <v>34.006319999999988</v>
      </c>
      <c r="AH17" s="40">
        <f t="shared" si="17"/>
        <v>34.006319999999988</v>
      </c>
      <c r="AI17" s="40">
        <f t="shared" si="17"/>
        <v>34.006319999999988</v>
      </c>
      <c r="AJ17" s="40">
        <f t="shared" si="17"/>
        <v>34.006319999999988</v>
      </c>
      <c r="AK17" s="40">
        <f t="shared" si="17"/>
        <v>34.006319999999988</v>
      </c>
      <c r="AL17" s="40">
        <f t="shared" si="17"/>
        <v>34.006319999999988</v>
      </c>
      <c r="AM17" s="40">
        <f t="shared" si="17"/>
        <v>34.006319999999988</v>
      </c>
      <c r="AN17" s="40">
        <f t="shared" si="17"/>
        <v>34.006319999999988</v>
      </c>
      <c r="AO17" s="40">
        <f t="shared" si="17"/>
        <v>34.006319999999988</v>
      </c>
      <c r="AP17" s="40">
        <f t="shared" si="17"/>
        <v>34.006319999999988</v>
      </c>
      <c r="AQ17" s="40">
        <f t="shared" si="17"/>
        <v>34.006319999999988</v>
      </c>
      <c r="AR17" s="40">
        <f t="shared" si="17"/>
        <v>34.006319999999988</v>
      </c>
      <c r="AS17" s="40">
        <f t="shared" si="17"/>
        <v>34.006319999999988</v>
      </c>
      <c r="AT17" s="40">
        <f t="shared" si="17"/>
        <v>34.006319999999988</v>
      </c>
      <c r="AU17" s="40">
        <f t="shared" si="17"/>
        <v>34.006319999999988</v>
      </c>
      <c r="AV17" s="40">
        <f t="shared" si="17"/>
        <v>34.006319999999988</v>
      </c>
      <c r="AW17" s="40">
        <f t="shared" si="17"/>
        <v>34.006319999999988</v>
      </c>
      <c r="AX17" s="40">
        <f t="shared" si="17"/>
        <v>34.006319999999988</v>
      </c>
      <c r="AY17" s="40">
        <f t="shared" si="17"/>
        <v>34.006319999999988</v>
      </c>
      <c r="AZ17" s="40">
        <f t="shared" si="17"/>
        <v>34.006319999999988</v>
      </c>
      <c r="BA17" s="40">
        <f t="shared" si="17"/>
        <v>34.006319999999988</v>
      </c>
      <c r="BB17" s="40">
        <f t="shared" si="17"/>
        <v>34.006319999999988</v>
      </c>
      <c r="BC17" s="40">
        <f t="shared" si="17"/>
        <v>34.006319999999988</v>
      </c>
      <c r="BD17" s="40">
        <f t="shared" si="17"/>
        <v>34.006319999999988</v>
      </c>
      <c r="BE17" s="40">
        <f t="shared" si="17"/>
        <v>34.006319999999988</v>
      </c>
      <c r="BF17" s="40">
        <f t="shared" si="17"/>
        <v>34.006319999999988</v>
      </c>
      <c r="BG17" s="40">
        <f t="shared" si="17"/>
        <v>34.006319999999988</v>
      </c>
      <c r="BH17" s="40">
        <f t="shared" si="17"/>
        <v>34.006319999999988</v>
      </c>
      <c r="BI17" s="40">
        <f t="shared" si="17"/>
        <v>34.006319999999988</v>
      </c>
      <c r="BJ17" s="40">
        <f t="shared" si="17"/>
        <v>34.006319999999988</v>
      </c>
      <c r="BK17" s="40">
        <f t="shared" si="17"/>
        <v>34.006319999999988</v>
      </c>
      <c r="BL17" s="40">
        <f t="shared" si="17"/>
        <v>34.006319999999988</v>
      </c>
      <c r="BM17" s="40">
        <f t="shared" si="17"/>
        <v>34.006319999999988</v>
      </c>
      <c r="BN17" s="40">
        <f t="shared" si="17"/>
        <v>34.006319999999988</v>
      </c>
      <c r="BO17" s="40">
        <f t="shared" si="17"/>
        <v>34.006319999999988</v>
      </c>
      <c r="BP17" s="40">
        <f t="shared" si="17"/>
        <v>34.006319999999988</v>
      </c>
    </row>
    <row r="18" spans="2:68" ht="15.75">
      <c r="B18" s="59" t="s">
        <v>53</v>
      </c>
      <c r="C18" s="60">
        <f>STDEV(L11:AJ11)</f>
        <v>0.11984292554243088</v>
      </c>
      <c r="E18" s="26" t="s">
        <v>37</v>
      </c>
      <c r="F18" s="23"/>
      <c r="G18" s="63" t="s">
        <v>44</v>
      </c>
      <c r="H18" s="46">
        <f>35.5</f>
        <v>35.5</v>
      </c>
      <c r="K18" s="39" t="s">
        <v>35</v>
      </c>
      <c r="L18" s="40">
        <f>$F$22</f>
        <v>33.711126799999988</v>
      </c>
      <c r="M18" s="40">
        <f t="shared" ref="M18:BP18" si="18">$F$22</f>
        <v>33.711126799999988</v>
      </c>
      <c r="N18" s="40">
        <f t="shared" si="18"/>
        <v>33.711126799999988</v>
      </c>
      <c r="O18" s="40">
        <f t="shared" si="18"/>
        <v>33.711126799999988</v>
      </c>
      <c r="P18" s="40">
        <f t="shared" si="18"/>
        <v>33.711126799999988</v>
      </c>
      <c r="Q18" s="40">
        <f t="shared" si="18"/>
        <v>33.711126799999988</v>
      </c>
      <c r="R18" s="40">
        <f t="shared" si="18"/>
        <v>33.711126799999988</v>
      </c>
      <c r="S18" s="40">
        <f t="shared" si="18"/>
        <v>33.711126799999988</v>
      </c>
      <c r="T18" s="40">
        <f t="shared" si="18"/>
        <v>33.711126799999988</v>
      </c>
      <c r="U18" s="40">
        <f t="shared" si="18"/>
        <v>33.711126799999988</v>
      </c>
      <c r="V18" s="40">
        <f t="shared" si="18"/>
        <v>33.711126799999988</v>
      </c>
      <c r="W18" s="40">
        <f t="shared" si="18"/>
        <v>33.711126799999988</v>
      </c>
      <c r="X18" s="40">
        <f t="shared" si="18"/>
        <v>33.711126799999988</v>
      </c>
      <c r="Y18" s="40">
        <f t="shared" si="18"/>
        <v>33.711126799999988</v>
      </c>
      <c r="Z18" s="40">
        <f t="shared" si="18"/>
        <v>33.711126799999988</v>
      </c>
      <c r="AA18" s="40">
        <f t="shared" si="18"/>
        <v>33.711126799999988</v>
      </c>
      <c r="AB18" s="40">
        <f t="shared" si="18"/>
        <v>33.711126799999988</v>
      </c>
      <c r="AC18" s="40">
        <f t="shared" si="18"/>
        <v>33.711126799999988</v>
      </c>
      <c r="AD18" s="40">
        <f t="shared" si="18"/>
        <v>33.711126799999988</v>
      </c>
      <c r="AE18" s="40">
        <f t="shared" si="18"/>
        <v>33.711126799999988</v>
      </c>
      <c r="AF18" s="40">
        <f t="shared" si="18"/>
        <v>33.711126799999988</v>
      </c>
      <c r="AG18" s="40">
        <f t="shared" si="18"/>
        <v>33.711126799999988</v>
      </c>
      <c r="AH18" s="40">
        <f t="shared" si="18"/>
        <v>33.711126799999988</v>
      </c>
      <c r="AI18" s="40">
        <f t="shared" si="18"/>
        <v>33.711126799999988</v>
      </c>
      <c r="AJ18" s="40">
        <f t="shared" si="18"/>
        <v>33.711126799999988</v>
      </c>
      <c r="AK18" s="40">
        <f t="shared" si="18"/>
        <v>33.711126799999988</v>
      </c>
      <c r="AL18" s="40">
        <f t="shared" si="18"/>
        <v>33.711126799999988</v>
      </c>
      <c r="AM18" s="40">
        <f t="shared" si="18"/>
        <v>33.711126799999988</v>
      </c>
      <c r="AN18" s="40">
        <f t="shared" si="18"/>
        <v>33.711126799999988</v>
      </c>
      <c r="AO18" s="40">
        <f t="shared" si="18"/>
        <v>33.711126799999988</v>
      </c>
      <c r="AP18" s="40">
        <f t="shared" si="18"/>
        <v>33.711126799999988</v>
      </c>
      <c r="AQ18" s="40">
        <f t="shared" si="18"/>
        <v>33.711126799999988</v>
      </c>
      <c r="AR18" s="40">
        <f t="shared" si="18"/>
        <v>33.711126799999988</v>
      </c>
      <c r="AS18" s="40">
        <f t="shared" si="18"/>
        <v>33.711126799999988</v>
      </c>
      <c r="AT18" s="40">
        <f t="shared" si="18"/>
        <v>33.711126799999988</v>
      </c>
      <c r="AU18" s="40">
        <f t="shared" si="18"/>
        <v>33.711126799999988</v>
      </c>
      <c r="AV18" s="40">
        <f t="shared" si="18"/>
        <v>33.711126799999988</v>
      </c>
      <c r="AW18" s="40">
        <f t="shared" si="18"/>
        <v>33.711126799999988</v>
      </c>
      <c r="AX18" s="40">
        <f t="shared" si="18"/>
        <v>33.711126799999988</v>
      </c>
      <c r="AY18" s="40">
        <f t="shared" si="18"/>
        <v>33.711126799999988</v>
      </c>
      <c r="AZ18" s="40">
        <f t="shared" si="18"/>
        <v>33.711126799999988</v>
      </c>
      <c r="BA18" s="40">
        <f t="shared" si="18"/>
        <v>33.711126799999988</v>
      </c>
      <c r="BB18" s="40">
        <f t="shared" si="18"/>
        <v>33.711126799999988</v>
      </c>
      <c r="BC18" s="40">
        <f t="shared" si="18"/>
        <v>33.711126799999988</v>
      </c>
      <c r="BD18" s="40">
        <f t="shared" si="18"/>
        <v>33.711126799999988</v>
      </c>
      <c r="BE18" s="40">
        <f t="shared" si="18"/>
        <v>33.711126799999988</v>
      </c>
      <c r="BF18" s="40">
        <f t="shared" si="18"/>
        <v>33.711126799999988</v>
      </c>
      <c r="BG18" s="40">
        <f t="shared" si="18"/>
        <v>33.711126799999988</v>
      </c>
      <c r="BH18" s="40">
        <f t="shared" si="18"/>
        <v>33.711126799999988</v>
      </c>
      <c r="BI18" s="40">
        <f t="shared" si="18"/>
        <v>33.711126799999988</v>
      </c>
      <c r="BJ18" s="40">
        <f t="shared" si="18"/>
        <v>33.711126799999988</v>
      </c>
      <c r="BK18" s="40">
        <f t="shared" si="18"/>
        <v>33.711126799999988</v>
      </c>
      <c r="BL18" s="40">
        <f t="shared" si="18"/>
        <v>33.711126799999988</v>
      </c>
      <c r="BM18" s="40">
        <f t="shared" si="18"/>
        <v>33.711126799999988</v>
      </c>
      <c r="BN18" s="40">
        <f t="shared" si="18"/>
        <v>33.711126799999988</v>
      </c>
      <c r="BO18" s="40">
        <f t="shared" si="18"/>
        <v>33.711126799999988</v>
      </c>
      <c r="BP18" s="40">
        <f t="shared" si="18"/>
        <v>33.711126799999988</v>
      </c>
    </row>
    <row r="19" spans="2:68" ht="15.75">
      <c r="B19" s="27" t="s">
        <v>8</v>
      </c>
      <c r="C19" s="21">
        <f>6*C21</f>
        <v>2.1274910621092724</v>
      </c>
      <c r="E19" s="24"/>
      <c r="F19" s="23"/>
      <c r="G19" s="45" t="s">
        <v>45</v>
      </c>
      <c r="H19" s="46">
        <f>33.5</f>
        <v>33.5</v>
      </c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2:68" ht="15.75">
      <c r="B20" s="27" t="s">
        <v>39</v>
      </c>
      <c r="C20" s="29">
        <f>AVERAGEA(L15:AJ15)</f>
        <v>0.51159999999999994</v>
      </c>
      <c r="E20" s="24" t="s">
        <v>34</v>
      </c>
      <c r="F20" s="30">
        <f>C17+0.577*C20</f>
        <v>34.301513199999988</v>
      </c>
      <c r="G20" s="45" t="s">
        <v>46</v>
      </c>
      <c r="H20" s="46">
        <f>(H18-H19)/C19</f>
        <v>0.94007445465699246</v>
      </c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2:68" ht="15.75">
      <c r="B21" s="27" t="s">
        <v>4</v>
      </c>
      <c r="C21" s="29">
        <f>STDEV(L4:AJ8)</f>
        <v>0.35458184368487872</v>
      </c>
      <c r="E21" s="24" t="s">
        <v>36</v>
      </c>
      <c r="F21" s="30">
        <f>C17</f>
        <v>34.006319999999988</v>
      </c>
      <c r="G21" s="45" t="s">
        <v>47</v>
      </c>
      <c r="H21" s="46">
        <f>(H18-C17)/(C19/2)</f>
        <v>1.4041704114320677</v>
      </c>
    </row>
    <row r="22" spans="2:68" ht="16.5" thickBot="1">
      <c r="E22" s="47" t="s">
        <v>35</v>
      </c>
      <c r="F22" s="48">
        <f>C17-0.577*C20</f>
        <v>33.711126799999988</v>
      </c>
      <c r="G22" s="49" t="s">
        <v>48</v>
      </c>
      <c r="H22" s="50">
        <f>(C17-H19)/(C19/2)</f>
        <v>0.47597849788191726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68" ht="15.75" thickTop="1">
      <c r="F23" s="4" t="s">
        <v>46</v>
      </c>
      <c r="G23" s="4" t="s">
        <v>51</v>
      </c>
      <c r="H23" s="20" t="s">
        <v>52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68">
      <c r="E24" s="64" t="s">
        <v>49</v>
      </c>
      <c r="F24" s="65">
        <f>H20</f>
        <v>0.94007445465699246</v>
      </c>
      <c r="G24" s="65">
        <f>H21</f>
        <v>1.4041704114320677</v>
      </c>
      <c r="H24" s="67" t="str">
        <f>IF(G24&lt;=F24,"OK","NOK")</f>
        <v>NOK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2:68">
      <c r="E25" s="64"/>
      <c r="F25" s="66"/>
      <c r="G25" s="66"/>
      <c r="H25" s="67"/>
    </row>
    <row r="26" spans="2:68" ht="15.75" customHeight="1">
      <c r="E26" s="64" t="s">
        <v>50</v>
      </c>
      <c r="F26" s="65">
        <f>F24</f>
        <v>0.94007445465699246</v>
      </c>
      <c r="G26" s="65">
        <f>H22</f>
        <v>0.47597849788191726</v>
      </c>
      <c r="H26" s="67" t="str">
        <f>IF(G26&lt;=F26,"OK","NOK")</f>
        <v>OK</v>
      </c>
    </row>
    <row r="27" spans="2:68">
      <c r="E27" s="64"/>
      <c r="F27" s="65"/>
      <c r="G27" s="65"/>
      <c r="H27" s="67"/>
    </row>
    <row r="31" spans="2:68">
      <c r="M31" s="20"/>
    </row>
    <row r="32" spans="2:68" ht="18.75">
      <c r="B32" s="5" t="s">
        <v>55</v>
      </c>
      <c r="K32" s="31"/>
      <c r="L32" s="32" t="s">
        <v>1</v>
      </c>
      <c r="M32" s="32" t="s">
        <v>1</v>
      </c>
      <c r="N32" s="32" t="s">
        <v>1</v>
      </c>
      <c r="O32" s="32" t="s">
        <v>1</v>
      </c>
      <c r="P32" s="32" t="s">
        <v>1</v>
      </c>
      <c r="Q32" s="32" t="s">
        <v>1</v>
      </c>
      <c r="R32" s="32" t="s">
        <v>1</v>
      </c>
      <c r="S32" s="32" t="s">
        <v>1</v>
      </c>
      <c r="T32" s="32" t="s">
        <v>1</v>
      </c>
      <c r="U32" s="32" t="s">
        <v>1</v>
      </c>
      <c r="V32" s="32" t="s">
        <v>1</v>
      </c>
      <c r="W32" s="32" t="s">
        <v>1</v>
      </c>
      <c r="X32" s="32" t="s">
        <v>1</v>
      </c>
      <c r="Y32" s="32" t="s">
        <v>1</v>
      </c>
      <c r="Z32" s="32" t="s">
        <v>1</v>
      </c>
      <c r="AA32" s="32" t="s">
        <v>1</v>
      </c>
      <c r="AB32" s="32" t="s">
        <v>1</v>
      </c>
      <c r="AC32" s="32" t="s">
        <v>1</v>
      </c>
      <c r="AD32" s="32" t="s">
        <v>1</v>
      </c>
      <c r="AE32" s="32" t="s">
        <v>1</v>
      </c>
      <c r="AF32" s="32" t="s">
        <v>1</v>
      </c>
      <c r="AG32" s="32" t="s">
        <v>1</v>
      </c>
      <c r="AH32" s="32" t="s">
        <v>1</v>
      </c>
      <c r="AI32" s="32" t="s">
        <v>1</v>
      </c>
      <c r="AJ32" s="32" t="s">
        <v>1</v>
      </c>
      <c r="AK32" s="32" t="s">
        <v>1</v>
      </c>
      <c r="AL32" s="32" t="s">
        <v>1</v>
      </c>
      <c r="AM32" s="32" t="s">
        <v>1</v>
      </c>
      <c r="AN32" s="32" t="s">
        <v>1</v>
      </c>
      <c r="AO32" s="32" t="s">
        <v>1</v>
      </c>
      <c r="AP32" s="32" t="s">
        <v>1</v>
      </c>
      <c r="AQ32" s="32" t="s">
        <v>1</v>
      </c>
      <c r="AR32" s="32" t="s">
        <v>1</v>
      </c>
      <c r="AS32" s="32" t="s">
        <v>1</v>
      </c>
      <c r="AT32" s="32" t="s">
        <v>1</v>
      </c>
      <c r="AU32" s="32" t="s">
        <v>1</v>
      </c>
      <c r="AV32" s="32" t="s">
        <v>1</v>
      </c>
      <c r="AW32" s="32" t="s">
        <v>1</v>
      </c>
      <c r="AX32" s="32" t="s">
        <v>1</v>
      </c>
      <c r="AY32" s="32" t="s">
        <v>1</v>
      </c>
      <c r="AZ32" s="32" t="s">
        <v>1</v>
      </c>
      <c r="BA32" s="32" t="s">
        <v>1</v>
      </c>
      <c r="BB32" s="32" t="s">
        <v>1</v>
      </c>
      <c r="BC32" s="32" t="s">
        <v>1</v>
      </c>
      <c r="BD32" s="32" t="s">
        <v>1</v>
      </c>
      <c r="BE32" s="32" t="s">
        <v>1</v>
      </c>
      <c r="BF32" s="32" t="s">
        <v>1</v>
      </c>
      <c r="BG32" s="32" t="s">
        <v>1</v>
      </c>
      <c r="BH32" s="32" t="s">
        <v>1</v>
      </c>
      <c r="BI32" s="32" t="s">
        <v>1</v>
      </c>
      <c r="BJ32" s="32" t="s">
        <v>1</v>
      </c>
      <c r="BK32" s="32" t="s">
        <v>1</v>
      </c>
      <c r="BL32" s="32" t="s">
        <v>1</v>
      </c>
      <c r="BM32" s="32" t="s">
        <v>1</v>
      </c>
      <c r="BN32" s="32" t="s">
        <v>1</v>
      </c>
      <c r="BO32" s="32" t="s">
        <v>1</v>
      </c>
      <c r="BP32" s="32" t="s">
        <v>1</v>
      </c>
    </row>
    <row r="33" spans="2:68" ht="19.5" thickBot="1">
      <c r="B33" s="5"/>
      <c r="K33" s="36" t="s">
        <v>2</v>
      </c>
      <c r="L33" s="34">
        <v>43409</v>
      </c>
      <c r="M33" s="34">
        <v>43410</v>
      </c>
      <c r="N33" s="34">
        <v>43411</v>
      </c>
      <c r="O33" s="34">
        <v>43412</v>
      </c>
      <c r="P33" s="34">
        <v>43413</v>
      </c>
      <c r="Q33" s="34">
        <v>43414</v>
      </c>
      <c r="R33" s="34">
        <v>43415</v>
      </c>
      <c r="S33" s="34">
        <v>43416</v>
      </c>
      <c r="T33" s="34">
        <v>43417</v>
      </c>
      <c r="U33" s="34">
        <v>43418</v>
      </c>
      <c r="V33" s="34">
        <v>43419</v>
      </c>
      <c r="W33" s="34">
        <v>43420</v>
      </c>
      <c r="X33" s="34">
        <v>43421</v>
      </c>
      <c r="Y33" s="34">
        <v>43422</v>
      </c>
      <c r="Z33" s="34">
        <v>43423</v>
      </c>
      <c r="AA33" s="34">
        <v>43424</v>
      </c>
      <c r="AB33" s="34">
        <v>43425</v>
      </c>
      <c r="AC33" s="34">
        <v>43426</v>
      </c>
      <c r="AD33" s="34">
        <v>43427</v>
      </c>
      <c r="AE33" s="34">
        <v>43428</v>
      </c>
      <c r="AF33" s="34">
        <v>43429</v>
      </c>
      <c r="AG33" s="34">
        <v>43430</v>
      </c>
      <c r="AH33" s="34">
        <v>43431</v>
      </c>
      <c r="AI33" s="34">
        <v>43432</v>
      </c>
      <c r="AJ33" s="34">
        <v>43433</v>
      </c>
      <c r="AK33" s="34">
        <v>43434</v>
      </c>
      <c r="AL33" s="34">
        <v>43435</v>
      </c>
      <c r="AM33" s="34">
        <v>43436</v>
      </c>
      <c r="AN33" s="34">
        <v>43437</v>
      </c>
      <c r="AO33" s="34">
        <v>43438</v>
      </c>
      <c r="AP33" s="34">
        <v>43439</v>
      </c>
      <c r="AQ33" s="34">
        <v>43440</v>
      </c>
      <c r="AR33" s="34">
        <v>43441</v>
      </c>
      <c r="AS33" s="34">
        <v>43442</v>
      </c>
      <c r="AT33" s="34">
        <v>43443</v>
      </c>
      <c r="AU33" s="34">
        <v>43444</v>
      </c>
      <c r="AV33" s="34">
        <v>43445</v>
      </c>
      <c r="AW33" s="34">
        <v>43446</v>
      </c>
      <c r="AX33" s="34">
        <v>43447</v>
      </c>
      <c r="AY33" s="34">
        <v>43448</v>
      </c>
      <c r="AZ33" s="34">
        <v>43449</v>
      </c>
      <c r="BA33" s="34">
        <v>43450</v>
      </c>
      <c r="BB33" s="34">
        <v>43451</v>
      </c>
      <c r="BC33" s="34">
        <v>43452</v>
      </c>
      <c r="BD33" s="34">
        <v>43453</v>
      </c>
      <c r="BE33" s="34">
        <v>43454</v>
      </c>
      <c r="BF33" s="34">
        <v>43455</v>
      </c>
      <c r="BG33" s="34">
        <v>43456</v>
      </c>
      <c r="BH33" s="34">
        <v>43457</v>
      </c>
      <c r="BI33" s="34">
        <v>43458</v>
      </c>
      <c r="BJ33" s="34">
        <v>43459</v>
      </c>
      <c r="BK33" s="34">
        <v>43460</v>
      </c>
      <c r="BL33" s="34">
        <v>43461</v>
      </c>
      <c r="BM33" s="34">
        <v>43462</v>
      </c>
      <c r="BN33" s="34">
        <v>43463</v>
      </c>
      <c r="BO33" s="34">
        <v>43464</v>
      </c>
      <c r="BP33" s="34">
        <v>43465</v>
      </c>
    </row>
    <row r="34" spans="2:68" ht="15.75" thickTop="1">
      <c r="J34" s="6"/>
      <c r="K34" s="35">
        <v>1</v>
      </c>
      <c r="L34" s="7">
        <v>34.86</v>
      </c>
      <c r="M34" s="53">
        <v>34.51</v>
      </c>
      <c r="N34" s="53">
        <v>35.01</v>
      </c>
      <c r="O34" s="51">
        <v>34</v>
      </c>
      <c r="P34" s="7">
        <v>34.6</v>
      </c>
      <c r="Q34" s="7">
        <v>34.78</v>
      </c>
      <c r="R34" s="7">
        <v>34.9</v>
      </c>
      <c r="S34" s="7">
        <v>34.68</v>
      </c>
      <c r="T34" s="7">
        <v>34.630000000000003</v>
      </c>
      <c r="U34" s="7">
        <v>34.67</v>
      </c>
      <c r="V34" s="7">
        <v>35</v>
      </c>
      <c r="W34" s="7">
        <v>34.43</v>
      </c>
      <c r="X34" s="7">
        <v>34.58</v>
      </c>
      <c r="Y34" s="55">
        <v>34.01</v>
      </c>
      <c r="Z34" s="55">
        <v>34.380000000000003</v>
      </c>
      <c r="AA34" s="7">
        <v>34.35</v>
      </c>
      <c r="AB34" s="7">
        <v>34.1</v>
      </c>
      <c r="AC34" s="7">
        <v>33.979999999999997</v>
      </c>
      <c r="AD34" s="7">
        <v>34.72</v>
      </c>
      <c r="AE34" s="55">
        <v>34.380000000000003</v>
      </c>
      <c r="AF34" s="7">
        <v>34.54</v>
      </c>
      <c r="AG34" s="7">
        <v>34.700000000000003</v>
      </c>
      <c r="AH34" s="7">
        <v>34.159999999999997</v>
      </c>
      <c r="AI34" s="7">
        <v>34.369999999999997</v>
      </c>
      <c r="AJ34" s="7">
        <v>34.85</v>
      </c>
    </row>
    <row r="35" spans="2:68">
      <c r="J35" s="6"/>
      <c r="K35" s="35">
        <v>2</v>
      </c>
      <c r="L35" s="7">
        <v>34.619999999999997</v>
      </c>
      <c r="M35" s="53">
        <v>35.299999999999997</v>
      </c>
      <c r="N35" s="53">
        <v>35.36</v>
      </c>
      <c r="O35" s="51">
        <v>34</v>
      </c>
      <c r="P35" s="7">
        <v>34.450000000000003</v>
      </c>
      <c r="Q35" s="7">
        <v>34.9</v>
      </c>
      <c r="R35" s="7">
        <v>34.58</v>
      </c>
      <c r="S35" s="7">
        <v>34.83</v>
      </c>
      <c r="T35" s="7">
        <v>34.6</v>
      </c>
      <c r="U35" s="7">
        <v>34.770000000000003</v>
      </c>
      <c r="V35" s="7">
        <v>34.92</v>
      </c>
      <c r="W35" s="7">
        <v>34.5</v>
      </c>
      <c r="X35" s="7">
        <v>34.26</v>
      </c>
      <c r="Y35" s="55">
        <v>34.130000000000003</v>
      </c>
      <c r="Z35" s="55">
        <v>34.75</v>
      </c>
      <c r="AA35" s="7">
        <v>34.479999999999997</v>
      </c>
      <c r="AB35" s="7">
        <v>34.26</v>
      </c>
      <c r="AC35" s="7">
        <v>34.33</v>
      </c>
      <c r="AD35" s="7">
        <v>34.65</v>
      </c>
      <c r="AE35" s="55">
        <v>34.32</v>
      </c>
      <c r="AF35" s="7">
        <v>34.58</v>
      </c>
      <c r="AG35" s="7">
        <v>34.4</v>
      </c>
      <c r="AH35" s="7">
        <v>34.24</v>
      </c>
      <c r="AI35" s="7">
        <v>34.229999999999997</v>
      </c>
      <c r="AJ35" s="7">
        <v>34.15</v>
      </c>
    </row>
    <row r="36" spans="2:68">
      <c r="J36" s="6"/>
      <c r="K36" s="35">
        <v>3</v>
      </c>
      <c r="L36" s="7">
        <v>35</v>
      </c>
      <c r="M36" s="53">
        <v>34.03</v>
      </c>
      <c r="N36" s="53">
        <v>34.93</v>
      </c>
      <c r="O36" s="51">
        <v>34</v>
      </c>
      <c r="P36" s="7">
        <v>34.35</v>
      </c>
      <c r="Q36" s="7">
        <v>35.1</v>
      </c>
      <c r="R36" s="7">
        <v>34.729999999999997</v>
      </c>
      <c r="S36" s="7">
        <v>34.65</v>
      </c>
      <c r="T36" s="7">
        <v>34.85</v>
      </c>
      <c r="U36" s="7">
        <v>34.729999999999997</v>
      </c>
      <c r="V36" s="7">
        <v>35.04</v>
      </c>
      <c r="W36" s="7">
        <v>34.479999999999997</v>
      </c>
      <c r="X36" s="7">
        <v>34.46</v>
      </c>
      <c r="Y36" s="55">
        <v>33.979999999999997</v>
      </c>
      <c r="Z36" s="55">
        <v>34.35</v>
      </c>
      <c r="AA36" s="7">
        <v>34.479999999999997</v>
      </c>
      <c r="AB36" s="7">
        <v>34.33</v>
      </c>
      <c r="AC36" s="7">
        <v>34.1</v>
      </c>
      <c r="AD36" s="7">
        <v>34.5</v>
      </c>
      <c r="AE36" s="55">
        <v>34.549999999999997</v>
      </c>
      <c r="AF36" s="7">
        <v>34.74</v>
      </c>
      <c r="AG36" s="7">
        <v>34.83</v>
      </c>
      <c r="AH36" s="7">
        <v>34.26</v>
      </c>
      <c r="AI36" s="7">
        <v>34.5</v>
      </c>
      <c r="AJ36" s="7">
        <v>34.5</v>
      </c>
    </row>
    <row r="37" spans="2:68">
      <c r="J37" s="6"/>
      <c r="K37" s="35">
        <v>4</v>
      </c>
      <c r="L37" s="7">
        <v>33.97</v>
      </c>
      <c r="M37" s="53">
        <v>34.94</v>
      </c>
      <c r="N37" s="53">
        <v>35.44</v>
      </c>
      <c r="O37" s="51">
        <v>34</v>
      </c>
      <c r="P37" s="7">
        <v>34.35</v>
      </c>
      <c r="Q37" s="7">
        <v>35.22</v>
      </c>
      <c r="R37" s="7">
        <v>34.57</v>
      </c>
      <c r="S37" s="7">
        <v>34.799999999999997</v>
      </c>
      <c r="T37" s="7">
        <v>34.950000000000003</v>
      </c>
      <c r="U37" s="7">
        <v>34.82</v>
      </c>
      <c r="V37" s="7">
        <v>35.08</v>
      </c>
      <c r="W37" s="7">
        <v>34.53</v>
      </c>
      <c r="X37" s="7">
        <v>34.32</v>
      </c>
      <c r="Y37" s="55">
        <v>34.17</v>
      </c>
      <c r="Z37" s="55">
        <v>34.43</v>
      </c>
      <c r="AA37" s="7">
        <v>34.58</v>
      </c>
      <c r="AB37" s="7">
        <v>34.11</v>
      </c>
      <c r="AC37" s="7">
        <v>34.299999999999997</v>
      </c>
      <c r="AD37" s="7">
        <v>34.53</v>
      </c>
      <c r="AE37" s="55">
        <v>34.380000000000003</v>
      </c>
      <c r="AF37" s="7">
        <v>34.86</v>
      </c>
      <c r="AG37" s="7">
        <v>34.03</v>
      </c>
      <c r="AH37" s="7">
        <v>34.1</v>
      </c>
      <c r="AI37" s="7">
        <v>34.53</v>
      </c>
      <c r="AJ37" s="7">
        <v>34.75</v>
      </c>
    </row>
    <row r="38" spans="2:68" ht="15.75" thickBot="1">
      <c r="J38" s="6"/>
      <c r="K38" s="36">
        <v>5</v>
      </c>
      <c r="L38" s="8">
        <v>34.58</v>
      </c>
      <c r="M38" s="54">
        <v>35</v>
      </c>
      <c r="N38" s="54">
        <v>35.78</v>
      </c>
      <c r="O38" s="52">
        <v>34</v>
      </c>
      <c r="P38" s="8">
        <v>34.5</v>
      </c>
      <c r="Q38" s="8">
        <v>34.9</v>
      </c>
      <c r="R38" s="8">
        <v>34.78</v>
      </c>
      <c r="S38" s="8">
        <v>34.9</v>
      </c>
      <c r="T38" s="8">
        <v>35.020000000000003</v>
      </c>
      <c r="U38" s="8">
        <v>34.68</v>
      </c>
      <c r="V38" s="8">
        <v>34.090000000000003</v>
      </c>
      <c r="W38" s="8">
        <v>34.43</v>
      </c>
      <c r="X38" s="8">
        <v>34.799999999999997</v>
      </c>
      <c r="Y38" s="56">
        <v>34.01</v>
      </c>
      <c r="Z38" s="8">
        <v>35</v>
      </c>
      <c r="AA38" s="8">
        <v>34.65</v>
      </c>
      <c r="AB38" s="8">
        <v>34.130000000000003</v>
      </c>
      <c r="AC38" s="8">
        <v>34</v>
      </c>
      <c r="AD38" s="8">
        <v>34.82</v>
      </c>
      <c r="AE38" s="56">
        <v>34.22</v>
      </c>
      <c r="AF38" s="8">
        <v>34.9</v>
      </c>
      <c r="AG38" s="8">
        <v>34.97</v>
      </c>
      <c r="AH38" s="8">
        <v>34.36</v>
      </c>
      <c r="AI38" s="8">
        <v>34.07</v>
      </c>
      <c r="AJ38" s="8">
        <v>34.25</v>
      </c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39" spans="2:68" ht="15.75" thickTop="1">
      <c r="K39" s="37" t="s">
        <v>2</v>
      </c>
      <c r="L39" s="10">
        <f>COUNT(L34:L38)</f>
        <v>5</v>
      </c>
      <c r="M39" s="10">
        <f t="shared" ref="M39:X39" si="19">COUNT(M34:M38)</f>
        <v>5</v>
      </c>
      <c r="N39" s="10">
        <f t="shared" si="19"/>
        <v>5</v>
      </c>
      <c r="O39" s="10">
        <f t="shared" si="19"/>
        <v>5</v>
      </c>
      <c r="P39" s="10">
        <f t="shared" si="19"/>
        <v>5</v>
      </c>
      <c r="Q39" s="10">
        <f t="shared" si="19"/>
        <v>5</v>
      </c>
      <c r="R39" s="10">
        <f t="shared" si="19"/>
        <v>5</v>
      </c>
      <c r="S39" s="10">
        <f t="shared" si="19"/>
        <v>5</v>
      </c>
      <c r="T39" s="10">
        <f t="shared" si="19"/>
        <v>5</v>
      </c>
      <c r="U39" s="10">
        <f t="shared" si="19"/>
        <v>5</v>
      </c>
      <c r="V39" s="10">
        <f t="shared" si="19"/>
        <v>5</v>
      </c>
      <c r="W39" s="10">
        <f t="shared" si="19"/>
        <v>5</v>
      </c>
      <c r="X39" s="10">
        <f t="shared" si="19"/>
        <v>5</v>
      </c>
      <c r="Y39" s="10">
        <f t="shared" ref="Y39:BP39" si="20">COUNT(Y34:Y38)</f>
        <v>5</v>
      </c>
      <c r="Z39" s="10">
        <f t="shared" si="20"/>
        <v>5</v>
      </c>
      <c r="AA39" s="10">
        <f t="shared" si="20"/>
        <v>5</v>
      </c>
      <c r="AB39" s="10">
        <f t="shared" si="20"/>
        <v>5</v>
      </c>
      <c r="AC39" s="10">
        <f t="shared" si="20"/>
        <v>5</v>
      </c>
      <c r="AD39" s="10">
        <f t="shared" si="20"/>
        <v>5</v>
      </c>
      <c r="AE39" s="10">
        <f t="shared" si="20"/>
        <v>5</v>
      </c>
      <c r="AF39" s="10">
        <f t="shared" si="20"/>
        <v>5</v>
      </c>
      <c r="AG39" s="10">
        <f t="shared" si="20"/>
        <v>5</v>
      </c>
      <c r="AH39" s="10">
        <f t="shared" si="20"/>
        <v>5</v>
      </c>
      <c r="AI39" s="10">
        <f t="shared" si="20"/>
        <v>5</v>
      </c>
      <c r="AJ39" s="10">
        <f t="shared" si="20"/>
        <v>5</v>
      </c>
      <c r="AK39" s="10">
        <f t="shared" si="20"/>
        <v>0</v>
      </c>
      <c r="AL39" s="10">
        <f t="shared" si="20"/>
        <v>0</v>
      </c>
      <c r="AM39" s="10">
        <f t="shared" si="20"/>
        <v>0</v>
      </c>
      <c r="AN39" s="10">
        <f t="shared" si="20"/>
        <v>0</v>
      </c>
      <c r="AO39" s="10">
        <f t="shared" si="20"/>
        <v>0</v>
      </c>
      <c r="AP39" s="10">
        <f t="shared" si="20"/>
        <v>0</v>
      </c>
      <c r="AQ39" s="10">
        <f t="shared" si="20"/>
        <v>0</v>
      </c>
      <c r="AR39" s="10">
        <f t="shared" si="20"/>
        <v>0</v>
      </c>
      <c r="AS39" s="10">
        <f t="shared" si="20"/>
        <v>0</v>
      </c>
      <c r="AT39" s="10">
        <f t="shared" si="20"/>
        <v>0</v>
      </c>
      <c r="AU39" s="10">
        <f t="shared" si="20"/>
        <v>0</v>
      </c>
      <c r="AV39" s="10">
        <f t="shared" si="20"/>
        <v>0</v>
      </c>
      <c r="AW39" s="10">
        <f t="shared" si="20"/>
        <v>0</v>
      </c>
      <c r="AX39" s="10">
        <f t="shared" si="20"/>
        <v>0</v>
      </c>
      <c r="AY39" s="10">
        <f t="shared" si="20"/>
        <v>0</v>
      </c>
      <c r="AZ39" s="10">
        <f t="shared" si="20"/>
        <v>0</v>
      </c>
      <c r="BA39" s="10">
        <f t="shared" si="20"/>
        <v>0</v>
      </c>
      <c r="BB39" s="10">
        <f t="shared" si="20"/>
        <v>0</v>
      </c>
      <c r="BC39" s="10">
        <f t="shared" si="20"/>
        <v>0</v>
      </c>
      <c r="BD39" s="10">
        <f t="shared" si="20"/>
        <v>0</v>
      </c>
      <c r="BE39" s="10">
        <f t="shared" si="20"/>
        <v>0</v>
      </c>
      <c r="BF39" s="10">
        <f t="shared" si="20"/>
        <v>0</v>
      </c>
      <c r="BG39" s="10">
        <f t="shared" si="20"/>
        <v>0</v>
      </c>
      <c r="BH39" s="10">
        <f t="shared" si="20"/>
        <v>0</v>
      </c>
      <c r="BI39" s="10">
        <f t="shared" si="20"/>
        <v>0</v>
      </c>
      <c r="BJ39" s="10">
        <f t="shared" si="20"/>
        <v>0</v>
      </c>
      <c r="BK39" s="10">
        <f t="shared" si="20"/>
        <v>0</v>
      </c>
      <c r="BL39" s="10">
        <f t="shared" si="20"/>
        <v>0</v>
      </c>
      <c r="BM39" s="10">
        <f t="shared" si="20"/>
        <v>0</v>
      </c>
      <c r="BN39" s="10">
        <f t="shared" si="20"/>
        <v>0</v>
      </c>
      <c r="BO39" s="10">
        <f t="shared" si="20"/>
        <v>0</v>
      </c>
      <c r="BP39" s="10">
        <f t="shared" si="20"/>
        <v>0</v>
      </c>
    </row>
    <row r="40" spans="2:68">
      <c r="K40" s="35" t="s">
        <v>3</v>
      </c>
      <c r="L40" s="7">
        <f>IFERROR(AVERAGEA(L34:L38),0)</f>
        <v>34.605999999999995</v>
      </c>
      <c r="M40" s="7">
        <f t="shared" ref="M40:P40" si="21">IFERROR(AVERAGEA(M34:M38),0)</f>
        <v>34.756</v>
      </c>
      <c r="N40" s="7">
        <f t="shared" si="21"/>
        <v>35.304000000000002</v>
      </c>
      <c r="O40" s="7">
        <f t="shared" si="21"/>
        <v>34</v>
      </c>
      <c r="P40" s="7">
        <f t="shared" si="21"/>
        <v>34.450000000000003</v>
      </c>
      <c r="Q40" s="7">
        <f>IFERROR(AVERAGEA(Q34:Q38),0)</f>
        <v>34.980000000000004</v>
      </c>
      <c r="R40" s="7">
        <f t="shared" ref="R40:AC40" si="22">IFERROR(AVERAGEA(R34:R38),0)</f>
        <v>34.711999999999996</v>
      </c>
      <c r="S40" s="7">
        <f t="shared" si="22"/>
        <v>34.771999999999998</v>
      </c>
      <c r="T40" s="7">
        <f t="shared" si="22"/>
        <v>34.810000000000009</v>
      </c>
      <c r="U40" s="7">
        <f t="shared" si="22"/>
        <v>34.733999999999995</v>
      </c>
      <c r="V40" s="7">
        <f t="shared" si="22"/>
        <v>34.826000000000008</v>
      </c>
      <c r="W40" s="7">
        <f t="shared" si="22"/>
        <v>34.474000000000004</v>
      </c>
      <c r="X40" s="7">
        <f t="shared" si="22"/>
        <v>34.484000000000002</v>
      </c>
      <c r="Y40" s="7">
        <f t="shared" si="22"/>
        <v>34.06</v>
      </c>
      <c r="Z40" s="7">
        <f t="shared" si="22"/>
        <v>34.582000000000001</v>
      </c>
      <c r="AA40" s="7">
        <f t="shared" si="22"/>
        <v>34.507999999999996</v>
      </c>
      <c r="AB40" s="7">
        <f t="shared" si="22"/>
        <v>34.186</v>
      </c>
      <c r="AC40" s="7">
        <f t="shared" si="22"/>
        <v>34.141999999999996</v>
      </c>
      <c r="AD40" s="7">
        <f t="shared" ref="AD40:BP40" si="23">IFERROR(AVERAGEA(AD34:AD38),0)</f>
        <v>34.643999999999998</v>
      </c>
      <c r="AE40" s="7">
        <f t="shared" si="23"/>
        <v>34.369999999999997</v>
      </c>
      <c r="AF40" s="7">
        <f t="shared" si="23"/>
        <v>34.724000000000004</v>
      </c>
      <c r="AG40" s="7">
        <f t="shared" si="23"/>
        <v>34.585999999999999</v>
      </c>
      <c r="AH40" s="7">
        <f t="shared" si="23"/>
        <v>34.224000000000004</v>
      </c>
      <c r="AI40" s="7">
        <f t="shared" si="23"/>
        <v>34.339999999999996</v>
      </c>
      <c r="AJ40" s="7">
        <f t="shared" si="23"/>
        <v>34.5</v>
      </c>
      <c r="AK40" s="7">
        <f t="shared" si="23"/>
        <v>0</v>
      </c>
      <c r="AL40" s="7">
        <f t="shared" si="23"/>
        <v>0</v>
      </c>
      <c r="AM40" s="7">
        <f t="shared" si="23"/>
        <v>0</v>
      </c>
      <c r="AN40" s="7">
        <f t="shared" si="23"/>
        <v>0</v>
      </c>
      <c r="AO40" s="7">
        <f t="shared" si="23"/>
        <v>0</v>
      </c>
      <c r="AP40" s="7">
        <f t="shared" si="23"/>
        <v>0</v>
      </c>
      <c r="AQ40" s="7">
        <f t="shared" si="23"/>
        <v>0</v>
      </c>
      <c r="AR40" s="7">
        <f t="shared" si="23"/>
        <v>0</v>
      </c>
      <c r="AS40" s="7">
        <f t="shared" si="23"/>
        <v>0</v>
      </c>
      <c r="AT40" s="7">
        <f t="shared" si="23"/>
        <v>0</v>
      </c>
      <c r="AU40" s="7">
        <f t="shared" si="23"/>
        <v>0</v>
      </c>
      <c r="AV40" s="7">
        <f t="shared" si="23"/>
        <v>0</v>
      </c>
      <c r="AW40" s="7">
        <f t="shared" si="23"/>
        <v>0</v>
      </c>
      <c r="AX40" s="7">
        <f t="shared" si="23"/>
        <v>0</v>
      </c>
      <c r="AY40" s="7">
        <f t="shared" si="23"/>
        <v>0</v>
      </c>
      <c r="AZ40" s="7">
        <f t="shared" si="23"/>
        <v>0</v>
      </c>
      <c r="BA40" s="7">
        <f t="shared" si="23"/>
        <v>0</v>
      </c>
      <c r="BB40" s="7">
        <f t="shared" si="23"/>
        <v>0</v>
      </c>
      <c r="BC40" s="7">
        <f t="shared" si="23"/>
        <v>0</v>
      </c>
      <c r="BD40" s="7">
        <f t="shared" si="23"/>
        <v>0</v>
      </c>
      <c r="BE40" s="7">
        <f t="shared" si="23"/>
        <v>0</v>
      </c>
      <c r="BF40" s="7">
        <f t="shared" si="23"/>
        <v>0</v>
      </c>
      <c r="BG40" s="7">
        <f t="shared" si="23"/>
        <v>0</v>
      </c>
      <c r="BH40" s="7">
        <f t="shared" si="23"/>
        <v>0</v>
      </c>
      <c r="BI40" s="7">
        <f t="shared" si="23"/>
        <v>0</v>
      </c>
      <c r="BJ40" s="7">
        <f t="shared" si="23"/>
        <v>0</v>
      </c>
      <c r="BK40" s="7">
        <f t="shared" si="23"/>
        <v>0</v>
      </c>
      <c r="BL40" s="7">
        <f t="shared" si="23"/>
        <v>0</v>
      </c>
      <c r="BM40" s="7">
        <f t="shared" si="23"/>
        <v>0</v>
      </c>
      <c r="BN40" s="7">
        <f t="shared" si="23"/>
        <v>0</v>
      </c>
      <c r="BO40" s="7">
        <f t="shared" si="23"/>
        <v>0</v>
      </c>
      <c r="BP40" s="7">
        <f t="shared" si="23"/>
        <v>0</v>
      </c>
    </row>
    <row r="41" spans="2:68">
      <c r="K41" s="38" t="s">
        <v>4</v>
      </c>
      <c r="L41" s="7">
        <f>IFERROR(STDEV(L34:L38),0)</f>
        <v>0.39532265303167269</v>
      </c>
      <c r="M41" s="7">
        <f t="shared" ref="M41:X41" si="24">IFERROR(STDEV(M34:M38),0)</f>
        <v>0.49419631726673041</v>
      </c>
      <c r="N41" s="7">
        <f t="shared" si="24"/>
        <v>0.34442706049322031</v>
      </c>
      <c r="O41" s="7">
        <f t="shared" si="24"/>
        <v>0</v>
      </c>
      <c r="P41" s="7">
        <f t="shared" si="24"/>
        <v>0.10606601717798196</v>
      </c>
      <c r="Q41" s="7">
        <f t="shared" si="24"/>
        <v>0.17663521732655679</v>
      </c>
      <c r="R41" s="7">
        <f t="shared" si="24"/>
        <v>0.1395349418604529</v>
      </c>
      <c r="S41" s="7">
        <f t="shared" si="24"/>
        <v>0.10473776778220892</v>
      </c>
      <c r="T41" s="7">
        <f t="shared" si="24"/>
        <v>0.18828170383762777</v>
      </c>
      <c r="U41" s="7">
        <f t="shared" si="24"/>
        <v>6.2689712074630144E-2</v>
      </c>
      <c r="V41" s="7">
        <f t="shared" si="24"/>
        <v>0.4156681368591999</v>
      </c>
      <c r="W41" s="7">
        <f t="shared" si="24"/>
        <v>4.3931765272977992E-2</v>
      </c>
      <c r="X41" s="7">
        <f t="shared" si="24"/>
        <v>0.21605554841290156</v>
      </c>
      <c r="Y41" s="7">
        <f t="shared" ref="Y41:BP41" si="25">IFERROR(STDEV(Y34:Y38),0)</f>
        <v>8.4261497731766014E-2</v>
      </c>
      <c r="Z41" s="7">
        <f t="shared" si="25"/>
        <v>0.28314307337457434</v>
      </c>
      <c r="AA41" s="7">
        <f t="shared" si="25"/>
        <v>0.11388590782006268</v>
      </c>
      <c r="AB41" s="7">
        <f t="shared" si="25"/>
        <v>0.10310189135025455</v>
      </c>
      <c r="AC41" s="7">
        <f t="shared" si="25"/>
        <v>0.16468151080191074</v>
      </c>
      <c r="AD41" s="7">
        <f t="shared" si="25"/>
        <v>0.13277801022759722</v>
      </c>
      <c r="AE41" s="7">
        <f t="shared" si="25"/>
        <v>0.11999999999999936</v>
      </c>
      <c r="AF41" s="7">
        <f t="shared" si="25"/>
        <v>0.16149303390549097</v>
      </c>
      <c r="AG41" s="7">
        <f t="shared" si="25"/>
        <v>0.37540644640176274</v>
      </c>
      <c r="AH41" s="7">
        <f t="shared" si="25"/>
        <v>9.9398189118313232E-2</v>
      </c>
      <c r="AI41" s="7">
        <f t="shared" si="25"/>
        <v>0.192093727122986</v>
      </c>
      <c r="AJ41" s="7">
        <f t="shared" si="25"/>
        <v>0.30413812651491179</v>
      </c>
      <c r="AK41" s="7">
        <f t="shared" si="25"/>
        <v>0</v>
      </c>
      <c r="AL41" s="7">
        <f t="shared" si="25"/>
        <v>0</v>
      </c>
      <c r="AM41" s="7">
        <f t="shared" si="25"/>
        <v>0</v>
      </c>
      <c r="AN41" s="7">
        <f t="shared" si="25"/>
        <v>0</v>
      </c>
      <c r="AO41" s="7">
        <f t="shared" si="25"/>
        <v>0</v>
      </c>
      <c r="AP41" s="7">
        <f t="shared" si="25"/>
        <v>0</v>
      </c>
      <c r="AQ41" s="7">
        <f t="shared" si="25"/>
        <v>0</v>
      </c>
      <c r="AR41" s="7">
        <f t="shared" si="25"/>
        <v>0</v>
      </c>
      <c r="AS41" s="7">
        <f t="shared" si="25"/>
        <v>0</v>
      </c>
      <c r="AT41" s="7">
        <f t="shared" si="25"/>
        <v>0</v>
      </c>
      <c r="AU41" s="7">
        <f t="shared" si="25"/>
        <v>0</v>
      </c>
      <c r="AV41" s="7">
        <f t="shared" si="25"/>
        <v>0</v>
      </c>
      <c r="AW41" s="7">
        <f t="shared" si="25"/>
        <v>0</v>
      </c>
      <c r="AX41" s="7">
        <f t="shared" si="25"/>
        <v>0</v>
      </c>
      <c r="AY41" s="7">
        <f t="shared" si="25"/>
        <v>0</v>
      </c>
      <c r="AZ41" s="7">
        <f t="shared" si="25"/>
        <v>0</v>
      </c>
      <c r="BA41" s="7">
        <f t="shared" si="25"/>
        <v>0</v>
      </c>
      <c r="BB41" s="7">
        <f t="shared" si="25"/>
        <v>0</v>
      </c>
      <c r="BC41" s="7">
        <f t="shared" si="25"/>
        <v>0</v>
      </c>
      <c r="BD41" s="7">
        <f t="shared" si="25"/>
        <v>0</v>
      </c>
      <c r="BE41" s="7">
        <f t="shared" si="25"/>
        <v>0</v>
      </c>
      <c r="BF41" s="7">
        <f t="shared" si="25"/>
        <v>0</v>
      </c>
      <c r="BG41" s="7">
        <f t="shared" si="25"/>
        <v>0</v>
      </c>
      <c r="BH41" s="7">
        <f t="shared" si="25"/>
        <v>0</v>
      </c>
      <c r="BI41" s="7">
        <f t="shared" si="25"/>
        <v>0</v>
      </c>
      <c r="BJ41" s="7">
        <f t="shared" si="25"/>
        <v>0</v>
      </c>
      <c r="BK41" s="7">
        <f t="shared" si="25"/>
        <v>0</v>
      </c>
      <c r="BL41" s="7">
        <f t="shared" si="25"/>
        <v>0</v>
      </c>
      <c r="BM41" s="7">
        <f t="shared" si="25"/>
        <v>0</v>
      </c>
      <c r="BN41" s="7">
        <f t="shared" si="25"/>
        <v>0</v>
      </c>
      <c r="BO41" s="7">
        <f t="shared" si="25"/>
        <v>0</v>
      </c>
      <c r="BP41" s="7">
        <f t="shared" si="25"/>
        <v>0</v>
      </c>
    </row>
    <row r="42" spans="2:68">
      <c r="K42" s="35" t="s">
        <v>5</v>
      </c>
      <c r="L42" s="7">
        <f>IFERROR(MEDIAN(L34:L38),0)</f>
        <v>34.619999999999997</v>
      </c>
      <c r="M42" s="7">
        <f t="shared" ref="M42:X42" si="26">IFERROR(MEDIAN(M34:M38),0)</f>
        <v>34.94</v>
      </c>
      <c r="N42" s="7">
        <f t="shared" si="26"/>
        <v>35.36</v>
      </c>
      <c r="O42" s="7">
        <f t="shared" si="26"/>
        <v>34</v>
      </c>
      <c r="P42" s="7">
        <f t="shared" si="26"/>
        <v>34.450000000000003</v>
      </c>
      <c r="Q42" s="7">
        <f t="shared" si="26"/>
        <v>34.9</v>
      </c>
      <c r="R42" s="7">
        <f t="shared" si="26"/>
        <v>34.729999999999997</v>
      </c>
      <c r="S42" s="7">
        <f t="shared" si="26"/>
        <v>34.799999999999997</v>
      </c>
      <c r="T42" s="7">
        <f t="shared" si="26"/>
        <v>34.85</v>
      </c>
      <c r="U42" s="7">
        <f t="shared" si="26"/>
        <v>34.729999999999997</v>
      </c>
      <c r="V42" s="7">
        <f t="shared" si="26"/>
        <v>35</v>
      </c>
      <c r="W42" s="7">
        <f t="shared" si="26"/>
        <v>34.479999999999997</v>
      </c>
      <c r="X42" s="7">
        <f t="shared" si="26"/>
        <v>34.46</v>
      </c>
      <c r="Y42" s="7">
        <f t="shared" ref="Y42:BP42" si="27">IFERROR(MEDIAN(Y34:Y38),0)</f>
        <v>34.01</v>
      </c>
      <c r="Z42" s="7">
        <f t="shared" si="27"/>
        <v>34.43</v>
      </c>
      <c r="AA42" s="7">
        <f t="shared" si="27"/>
        <v>34.479999999999997</v>
      </c>
      <c r="AB42" s="7">
        <f t="shared" si="27"/>
        <v>34.130000000000003</v>
      </c>
      <c r="AC42" s="7">
        <f t="shared" si="27"/>
        <v>34.1</v>
      </c>
      <c r="AD42" s="7">
        <f t="shared" si="27"/>
        <v>34.65</v>
      </c>
      <c r="AE42" s="7">
        <f t="shared" si="27"/>
        <v>34.380000000000003</v>
      </c>
      <c r="AF42" s="7">
        <f t="shared" si="27"/>
        <v>34.74</v>
      </c>
      <c r="AG42" s="7">
        <f t="shared" si="27"/>
        <v>34.700000000000003</v>
      </c>
      <c r="AH42" s="7">
        <f t="shared" si="27"/>
        <v>34.24</v>
      </c>
      <c r="AI42" s="7">
        <f t="shared" si="27"/>
        <v>34.369999999999997</v>
      </c>
      <c r="AJ42" s="7">
        <f t="shared" si="27"/>
        <v>34.5</v>
      </c>
      <c r="AK42" s="7">
        <f t="shared" si="27"/>
        <v>0</v>
      </c>
      <c r="AL42" s="7">
        <f t="shared" si="27"/>
        <v>0</v>
      </c>
      <c r="AM42" s="7">
        <f t="shared" si="27"/>
        <v>0</v>
      </c>
      <c r="AN42" s="7">
        <f t="shared" si="27"/>
        <v>0</v>
      </c>
      <c r="AO42" s="7">
        <f t="shared" si="27"/>
        <v>0</v>
      </c>
      <c r="AP42" s="7">
        <f t="shared" si="27"/>
        <v>0</v>
      </c>
      <c r="AQ42" s="7">
        <f t="shared" si="27"/>
        <v>0</v>
      </c>
      <c r="AR42" s="7">
        <f t="shared" si="27"/>
        <v>0</v>
      </c>
      <c r="AS42" s="7">
        <f t="shared" si="27"/>
        <v>0</v>
      </c>
      <c r="AT42" s="7">
        <f t="shared" si="27"/>
        <v>0</v>
      </c>
      <c r="AU42" s="7">
        <f t="shared" si="27"/>
        <v>0</v>
      </c>
      <c r="AV42" s="7">
        <f t="shared" si="27"/>
        <v>0</v>
      </c>
      <c r="AW42" s="7">
        <f t="shared" si="27"/>
        <v>0</v>
      </c>
      <c r="AX42" s="7">
        <f t="shared" si="27"/>
        <v>0</v>
      </c>
      <c r="AY42" s="7">
        <f t="shared" si="27"/>
        <v>0</v>
      </c>
      <c r="AZ42" s="7">
        <f t="shared" si="27"/>
        <v>0</v>
      </c>
      <c r="BA42" s="7">
        <f t="shared" si="27"/>
        <v>0</v>
      </c>
      <c r="BB42" s="7">
        <f t="shared" si="27"/>
        <v>0</v>
      </c>
      <c r="BC42" s="7">
        <f t="shared" si="27"/>
        <v>0</v>
      </c>
      <c r="BD42" s="7">
        <f t="shared" si="27"/>
        <v>0</v>
      </c>
      <c r="BE42" s="7">
        <f t="shared" si="27"/>
        <v>0</v>
      </c>
      <c r="BF42" s="7">
        <f t="shared" si="27"/>
        <v>0</v>
      </c>
      <c r="BG42" s="7">
        <f t="shared" si="27"/>
        <v>0</v>
      </c>
      <c r="BH42" s="7">
        <f t="shared" si="27"/>
        <v>0</v>
      </c>
      <c r="BI42" s="7">
        <f t="shared" si="27"/>
        <v>0</v>
      </c>
      <c r="BJ42" s="7">
        <f t="shared" si="27"/>
        <v>0</v>
      </c>
      <c r="BK42" s="7">
        <f t="shared" si="27"/>
        <v>0</v>
      </c>
      <c r="BL42" s="7">
        <f t="shared" si="27"/>
        <v>0</v>
      </c>
      <c r="BM42" s="7">
        <f t="shared" si="27"/>
        <v>0</v>
      </c>
      <c r="BN42" s="7">
        <f t="shared" si="27"/>
        <v>0</v>
      </c>
      <c r="BO42" s="7">
        <f t="shared" si="27"/>
        <v>0</v>
      </c>
      <c r="BP42" s="7">
        <f t="shared" si="27"/>
        <v>0</v>
      </c>
    </row>
    <row r="43" spans="2:68">
      <c r="K43" s="35" t="s">
        <v>6</v>
      </c>
      <c r="L43" s="7">
        <f>MAX(L34:L38)</f>
        <v>35</v>
      </c>
      <c r="M43" s="7">
        <f t="shared" ref="M43:X43" si="28">MAX(M34:M38)</f>
        <v>35.299999999999997</v>
      </c>
      <c r="N43" s="7">
        <f t="shared" si="28"/>
        <v>35.78</v>
      </c>
      <c r="O43" s="7">
        <f t="shared" si="28"/>
        <v>34</v>
      </c>
      <c r="P43" s="7">
        <f t="shared" si="28"/>
        <v>34.6</v>
      </c>
      <c r="Q43" s="7">
        <f t="shared" si="28"/>
        <v>35.22</v>
      </c>
      <c r="R43" s="7">
        <f t="shared" si="28"/>
        <v>34.9</v>
      </c>
      <c r="S43" s="7">
        <f t="shared" si="28"/>
        <v>34.9</v>
      </c>
      <c r="T43" s="7">
        <f t="shared" si="28"/>
        <v>35.020000000000003</v>
      </c>
      <c r="U43" s="7">
        <f t="shared" si="28"/>
        <v>34.82</v>
      </c>
      <c r="V43" s="7">
        <f t="shared" si="28"/>
        <v>35.08</v>
      </c>
      <c r="W43" s="7">
        <f t="shared" si="28"/>
        <v>34.53</v>
      </c>
      <c r="X43" s="7">
        <f t="shared" si="28"/>
        <v>34.799999999999997</v>
      </c>
      <c r="Y43" s="7">
        <f t="shared" ref="Y43:BP43" si="29">MAX(Y34:Y38)</f>
        <v>34.17</v>
      </c>
      <c r="Z43" s="7">
        <f t="shared" si="29"/>
        <v>35</v>
      </c>
      <c r="AA43" s="7">
        <f t="shared" si="29"/>
        <v>34.65</v>
      </c>
      <c r="AB43" s="7">
        <f t="shared" si="29"/>
        <v>34.33</v>
      </c>
      <c r="AC43" s="7">
        <f t="shared" si="29"/>
        <v>34.33</v>
      </c>
      <c r="AD43" s="7">
        <f t="shared" si="29"/>
        <v>34.82</v>
      </c>
      <c r="AE43" s="7">
        <f t="shared" si="29"/>
        <v>34.549999999999997</v>
      </c>
      <c r="AF43" s="7">
        <f t="shared" si="29"/>
        <v>34.9</v>
      </c>
      <c r="AG43" s="7">
        <f t="shared" si="29"/>
        <v>34.97</v>
      </c>
      <c r="AH43" s="7">
        <f t="shared" si="29"/>
        <v>34.36</v>
      </c>
      <c r="AI43" s="7">
        <f t="shared" si="29"/>
        <v>34.53</v>
      </c>
      <c r="AJ43" s="7">
        <f t="shared" si="29"/>
        <v>34.85</v>
      </c>
      <c r="AK43" s="7">
        <f t="shared" si="29"/>
        <v>0</v>
      </c>
      <c r="AL43" s="7">
        <f t="shared" si="29"/>
        <v>0</v>
      </c>
      <c r="AM43" s="7">
        <f t="shared" si="29"/>
        <v>0</v>
      </c>
      <c r="AN43" s="7">
        <f t="shared" si="29"/>
        <v>0</v>
      </c>
      <c r="AO43" s="7">
        <f t="shared" si="29"/>
        <v>0</v>
      </c>
      <c r="AP43" s="7">
        <f t="shared" si="29"/>
        <v>0</v>
      </c>
      <c r="AQ43" s="7">
        <f t="shared" si="29"/>
        <v>0</v>
      </c>
      <c r="AR43" s="7">
        <f t="shared" si="29"/>
        <v>0</v>
      </c>
      <c r="AS43" s="7">
        <f t="shared" si="29"/>
        <v>0</v>
      </c>
      <c r="AT43" s="7">
        <f t="shared" si="29"/>
        <v>0</v>
      </c>
      <c r="AU43" s="7">
        <f t="shared" si="29"/>
        <v>0</v>
      </c>
      <c r="AV43" s="7">
        <f t="shared" si="29"/>
        <v>0</v>
      </c>
      <c r="AW43" s="7">
        <f t="shared" si="29"/>
        <v>0</v>
      </c>
      <c r="AX43" s="7">
        <f t="shared" si="29"/>
        <v>0</v>
      </c>
      <c r="AY43" s="7">
        <f t="shared" si="29"/>
        <v>0</v>
      </c>
      <c r="AZ43" s="7">
        <f t="shared" si="29"/>
        <v>0</v>
      </c>
      <c r="BA43" s="7">
        <f t="shared" si="29"/>
        <v>0</v>
      </c>
      <c r="BB43" s="7">
        <f t="shared" si="29"/>
        <v>0</v>
      </c>
      <c r="BC43" s="7">
        <f t="shared" si="29"/>
        <v>0</v>
      </c>
      <c r="BD43" s="7">
        <f t="shared" si="29"/>
        <v>0</v>
      </c>
      <c r="BE43" s="7">
        <f t="shared" si="29"/>
        <v>0</v>
      </c>
      <c r="BF43" s="7">
        <f t="shared" si="29"/>
        <v>0</v>
      </c>
      <c r="BG43" s="7">
        <f t="shared" si="29"/>
        <v>0</v>
      </c>
      <c r="BH43" s="7">
        <f t="shared" si="29"/>
        <v>0</v>
      </c>
      <c r="BI43" s="7">
        <f t="shared" si="29"/>
        <v>0</v>
      </c>
      <c r="BJ43" s="7">
        <f t="shared" si="29"/>
        <v>0</v>
      </c>
      <c r="BK43" s="7">
        <f t="shared" si="29"/>
        <v>0</v>
      </c>
      <c r="BL43" s="7">
        <f t="shared" si="29"/>
        <v>0</v>
      </c>
      <c r="BM43" s="7">
        <f t="shared" si="29"/>
        <v>0</v>
      </c>
      <c r="BN43" s="7">
        <f t="shared" si="29"/>
        <v>0</v>
      </c>
      <c r="BO43" s="7">
        <f t="shared" si="29"/>
        <v>0</v>
      </c>
      <c r="BP43" s="7">
        <f t="shared" si="29"/>
        <v>0</v>
      </c>
    </row>
    <row r="44" spans="2:68">
      <c r="K44" s="35" t="s">
        <v>7</v>
      </c>
      <c r="L44" s="7">
        <f>MIN(L34:L38)</f>
        <v>33.97</v>
      </c>
      <c r="M44" s="7">
        <f t="shared" ref="M44:X44" si="30">MIN(M34:M38)</f>
        <v>34.03</v>
      </c>
      <c r="N44" s="7">
        <f t="shared" si="30"/>
        <v>34.93</v>
      </c>
      <c r="O44" s="7">
        <f t="shared" si="30"/>
        <v>34</v>
      </c>
      <c r="P44" s="7">
        <f t="shared" si="30"/>
        <v>34.35</v>
      </c>
      <c r="Q44" s="7">
        <f t="shared" si="30"/>
        <v>34.78</v>
      </c>
      <c r="R44" s="7">
        <f t="shared" si="30"/>
        <v>34.57</v>
      </c>
      <c r="S44" s="7">
        <f t="shared" si="30"/>
        <v>34.65</v>
      </c>
      <c r="T44" s="7">
        <f t="shared" si="30"/>
        <v>34.6</v>
      </c>
      <c r="U44" s="7">
        <f t="shared" si="30"/>
        <v>34.67</v>
      </c>
      <c r="V44" s="7">
        <f t="shared" si="30"/>
        <v>34.090000000000003</v>
      </c>
      <c r="W44" s="7">
        <f t="shared" si="30"/>
        <v>34.43</v>
      </c>
      <c r="X44" s="7">
        <f t="shared" si="30"/>
        <v>34.26</v>
      </c>
      <c r="Y44" s="7">
        <f t="shared" ref="Y44:BP44" si="31">MIN(Y34:Y38)</f>
        <v>33.979999999999997</v>
      </c>
      <c r="Z44" s="7">
        <f t="shared" si="31"/>
        <v>34.35</v>
      </c>
      <c r="AA44" s="7">
        <f t="shared" si="31"/>
        <v>34.35</v>
      </c>
      <c r="AB44" s="7">
        <f t="shared" si="31"/>
        <v>34.1</v>
      </c>
      <c r="AC44" s="7">
        <f t="shared" si="31"/>
        <v>33.979999999999997</v>
      </c>
      <c r="AD44" s="7">
        <f t="shared" si="31"/>
        <v>34.5</v>
      </c>
      <c r="AE44" s="7">
        <f t="shared" si="31"/>
        <v>34.22</v>
      </c>
      <c r="AF44" s="7">
        <f t="shared" si="31"/>
        <v>34.54</v>
      </c>
      <c r="AG44" s="7">
        <f t="shared" si="31"/>
        <v>34.03</v>
      </c>
      <c r="AH44" s="7">
        <f t="shared" si="31"/>
        <v>34.1</v>
      </c>
      <c r="AI44" s="7">
        <f t="shared" si="31"/>
        <v>34.07</v>
      </c>
      <c r="AJ44" s="7">
        <f t="shared" si="31"/>
        <v>34.15</v>
      </c>
      <c r="AK44" s="7">
        <f t="shared" si="31"/>
        <v>0</v>
      </c>
      <c r="AL44" s="7">
        <f t="shared" si="31"/>
        <v>0</v>
      </c>
      <c r="AM44" s="7">
        <f t="shared" si="31"/>
        <v>0</v>
      </c>
      <c r="AN44" s="7">
        <f t="shared" si="31"/>
        <v>0</v>
      </c>
      <c r="AO44" s="7">
        <f t="shared" si="31"/>
        <v>0</v>
      </c>
      <c r="AP44" s="7">
        <f t="shared" si="31"/>
        <v>0</v>
      </c>
      <c r="AQ44" s="7">
        <f t="shared" si="31"/>
        <v>0</v>
      </c>
      <c r="AR44" s="7">
        <f t="shared" si="31"/>
        <v>0</v>
      </c>
      <c r="AS44" s="7">
        <f t="shared" si="31"/>
        <v>0</v>
      </c>
      <c r="AT44" s="7">
        <f t="shared" si="31"/>
        <v>0</v>
      </c>
      <c r="AU44" s="7">
        <f t="shared" si="31"/>
        <v>0</v>
      </c>
      <c r="AV44" s="7">
        <f t="shared" si="31"/>
        <v>0</v>
      </c>
      <c r="AW44" s="7">
        <f t="shared" si="31"/>
        <v>0</v>
      </c>
      <c r="AX44" s="7">
        <f t="shared" si="31"/>
        <v>0</v>
      </c>
      <c r="AY44" s="7">
        <f t="shared" si="31"/>
        <v>0</v>
      </c>
      <c r="AZ44" s="7">
        <f t="shared" si="31"/>
        <v>0</v>
      </c>
      <c r="BA44" s="7">
        <f t="shared" si="31"/>
        <v>0</v>
      </c>
      <c r="BB44" s="7">
        <f t="shared" si="31"/>
        <v>0</v>
      </c>
      <c r="BC44" s="7">
        <f t="shared" si="31"/>
        <v>0</v>
      </c>
      <c r="BD44" s="7">
        <f t="shared" si="31"/>
        <v>0</v>
      </c>
      <c r="BE44" s="7">
        <f t="shared" si="31"/>
        <v>0</v>
      </c>
      <c r="BF44" s="7">
        <f t="shared" si="31"/>
        <v>0</v>
      </c>
      <c r="BG44" s="7">
        <f t="shared" si="31"/>
        <v>0</v>
      </c>
      <c r="BH44" s="7">
        <f t="shared" si="31"/>
        <v>0</v>
      </c>
      <c r="BI44" s="7">
        <f t="shared" si="31"/>
        <v>0</v>
      </c>
      <c r="BJ44" s="7">
        <f t="shared" si="31"/>
        <v>0</v>
      </c>
      <c r="BK44" s="7">
        <f t="shared" si="31"/>
        <v>0</v>
      </c>
      <c r="BL44" s="7">
        <f t="shared" si="31"/>
        <v>0</v>
      </c>
      <c r="BM44" s="7">
        <f t="shared" si="31"/>
        <v>0</v>
      </c>
      <c r="BN44" s="7">
        <f t="shared" si="31"/>
        <v>0</v>
      </c>
      <c r="BO44" s="7">
        <f t="shared" si="31"/>
        <v>0</v>
      </c>
      <c r="BP44" s="7">
        <f t="shared" si="31"/>
        <v>0</v>
      </c>
    </row>
    <row r="45" spans="2:68" ht="15.75" thickBot="1">
      <c r="K45" s="36" t="s">
        <v>9</v>
      </c>
      <c r="L45" s="8">
        <f>L43-L44</f>
        <v>1.0300000000000011</v>
      </c>
      <c r="M45" s="8">
        <f t="shared" ref="M45:X45" si="32">M43-M44</f>
        <v>1.269999999999996</v>
      </c>
      <c r="N45" s="8">
        <f t="shared" si="32"/>
        <v>0.85000000000000142</v>
      </c>
      <c r="O45" s="8">
        <f t="shared" si="32"/>
        <v>0</v>
      </c>
      <c r="P45" s="8">
        <f t="shared" si="32"/>
        <v>0.25</v>
      </c>
      <c r="Q45" s="8">
        <f t="shared" si="32"/>
        <v>0.43999999999999773</v>
      </c>
      <c r="R45" s="8">
        <f t="shared" si="32"/>
        <v>0.32999999999999829</v>
      </c>
      <c r="S45" s="8">
        <f t="shared" si="32"/>
        <v>0.25</v>
      </c>
      <c r="T45" s="8">
        <f t="shared" si="32"/>
        <v>0.42000000000000171</v>
      </c>
      <c r="U45" s="8">
        <f t="shared" si="32"/>
        <v>0.14999999999999858</v>
      </c>
      <c r="V45" s="8">
        <f t="shared" si="32"/>
        <v>0.98999999999999488</v>
      </c>
      <c r="W45" s="8">
        <f t="shared" si="32"/>
        <v>0.10000000000000142</v>
      </c>
      <c r="X45" s="8">
        <f t="shared" si="32"/>
        <v>0.53999999999999915</v>
      </c>
      <c r="Y45" s="8">
        <f t="shared" ref="Y45:BP45" si="33">Y43-Y44</f>
        <v>0.19000000000000483</v>
      </c>
      <c r="Z45" s="8">
        <f t="shared" si="33"/>
        <v>0.64999999999999858</v>
      </c>
      <c r="AA45" s="8">
        <f t="shared" si="33"/>
        <v>0.29999999999999716</v>
      </c>
      <c r="AB45" s="8">
        <f t="shared" si="33"/>
        <v>0.22999999999999687</v>
      </c>
      <c r="AC45" s="8">
        <f t="shared" si="33"/>
        <v>0.35000000000000142</v>
      </c>
      <c r="AD45" s="8">
        <f t="shared" si="33"/>
        <v>0.32000000000000028</v>
      </c>
      <c r="AE45" s="8">
        <f t="shared" si="33"/>
        <v>0.32999999999999829</v>
      </c>
      <c r="AF45" s="8">
        <f t="shared" si="33"/>
        <v>0.35999999999999943</v>
      </c>
      <c r="AG45" s="8">
        <f t="shared" si="33"/>
        <v>0.93999999999999773</v>
      </c>
      <c r="AH45" s="8">
        <f t="shared" si="33"/>
        <v>0.25999999999999801</v>
      </c>
      <c r="AI45" s="8">
        <f t="shared" si="33"/>
        <v>0.46000000000000085</v>
      </c>
      <c r="AJ45" s="8">
        <f t="shared" si="33"/>
        <v>0.70000000000000284</v>
      </c>
      <c r="AK45" s="8">
        <f t="shared" si="33"/>
        <v>0</v>
      </c>
      <c r="AL45" s="8">
        <f t="shared" si="33"/>
        <v>0</v>
      </c>
      <c r="AM45" s="8">
        <f t="shared" si="33"/>
        <v>0</v>
      </c>
      <c r="AN45" s="8">
        <f t="shared" si="33"/>
        <v>0</v>
      </c>
      <c r="AO45" s="8">
        <f t="shared" si="33"/>
        <v>0</v>
      </c>
      <c r="AP45" s="8">
        <f t="shared" si="33"/>
        <v>0</v>
      </c>
      <c r="AQ45" s="8">
        <f t="shared" si="33"/>
        <v>0</v>
      </c>
      <c r="AR45" s="8">
        <f t="shared" si="33"/>
        <v>0</v>
      </c>
      <c r="AS45" s="8">
        <f t="shared" si="33"/>
        <v>0</v>
      </c>
      <c r="AT45" s="8">
        <f t="shared" si="33"/>
        <v>0</v>
      </c>
      <c r="AU45" s="8">
        <f t="shared" si="33"/>
        <v>0</v>
      </c>
      <c r="AV45" s="8">
        <f t="shared" si="33"/>
        <v>0</v>
      </c>
      <c r="AW45" s="8">
        <f t="shared" si="33"/>
        <v>0</v>
      </c>
      <c r="AX45" s="8">
        <f t="shared" si="33"/>
        <v>0</v>
      </c>
      <c r="AY45" s="8">
        <f t="shared" si="33"/>
        <v>0</v>
      </c>
      <c r="AZ45" s="8">
        <f t="shared" si="33"/>
        <v>0</v>
      </c>
      <c r="BA45" s="8">
        <f t="shared" si="33"/>
        <v>0</v>
      </c>
      <c r="BB45" s="8">
        <f t="shared" si="33"/>
        <v>0</v>
      </c>
      <c r="BC45" s="8">
        <f t="shared" si="33"/>
        <v>0</v>
      </c>
      <c r="BD45" s="8">
        <f t="shared" si="33"/>
        <v>0</v>
      </c>
      <c r="BE45" s="8">
        <f t="shared" si="33"/>
        <v>0</v>
      </c>
      <c r="BF45" s="8">
        <f t="shared" si="33"/>
        <v>0</v>
      </c>
      <c r="BG45" s="8">
        <f t="shared" si="33"/>
        <v>0</v>
      </c>
      <c r="BH45" s="8">
        <f t="shared" si="33"/>
        <v>0</v>
      </c>
      <c r="BI45" s="8">
        <f t="shared" si="33"/>
        <v>0</v>
      </c>
      <c r="BJ45" s="8">
        <f t="shared" si="33"/>
        <v>0</v>
      </c>
      <c r="BK45" s="8">
        <f t="shared" si="33"/>
        <v>0</v>
      </c>
      <c r="BL45" s="8">
        <f t="shared" si="33"/>
        <v>0</v>
      </c>
      <c r="BM45" s="8">
        <f t="shared" si="33"/>
        <v>0</v>
      </c>
      <c r="BN45" s="8">
        <f t="shared" si="33"/>
        <v>0</v>
      </c>
      <c r="BO45" s="8">
        <f t="shared" si="33"/>
        <v>0</v>
      </c>
      <c r="BP45" s="8">
        <f t="shared" si="33"/>
        <v>0</v>
      </c>
    </row>
    <row r="46" spans="2:68" ht="16.5" thickTop="1">
      <c r="B46" s="28" t="s">
        <v>40</v>
      </c>
      <c r="C46" s="28" t="s">
        <v>41</v>
      </c>
      <c r="E46" s="22" t="s">
        <v>32</v>
      </c>
      <c r="F46" s="23"/>
      <c r="G46" s="42" t="s">
        <v>42</v>
      </c>
      <c r="H46" s="43"/>
      <c r="K46" s="39" t="s">
        <v>34</v>
      </c>
      <c r="L46" s="40">
        <f>$F$50</f>
        <v>35.005347500000006</v>
      </c>
      <c r="M46" s="40">
        <f t="shared" ref="M46:BP46" si="34">$F$50</f>
        <v>35.005347500000006</v>
      </c>
      <c r="N46" s="40">
        <f t="shared" si="34"/>
        <v>35.005347500000006</v>
      </c>
      <c r="O46" s="40">
        <f t="shared" si="34"/>
        <v>35.005347500000006</v>
      </c>
      <c r="P46" s="40">
        <f t="shared" si="34"/>
        <v>35.005347500000006</v>
      </c>
      <c r="Q46" s="40">
        <f t="shared" si="34"/>
        <v>35.005347500000006</v>
      </c>
      <c r="R46" s="40">
        <f t="shared" si="34"/>
        <v>35.005347500000006</v>
      </c>
      <c r="S46" s="40">
        <f t="shared" si="34"/>
        <v>35.005347500000006</v>
      </c>
      <c r="T46" s="40">
        <f t="shared" si="34"/>
        <v>35.005347500000006</v>
      </c>
      <c r="U46" s="40">
        <f t="shared" si="34"/>
        <v>35.005347500000006</v>
      </c>
      <c r="V46" s="40">
        <f t="shared" si="34"/>
        <v>35.005347500000006</v>
      </c>
      <c r="W46" s="40">
        <f t="shared" si="34"/>
        <v>35.005347500000006</v>
      </c>
      <c r="X46" s="40">
        <f t="shared" si="34"/>
        <v>35.005347500000006</v>
      </c>
      <c r="Y46" s="40">
        <f t="shared" si="34"/>
        <v>35.005347500000006</v>
      </c>
      <c r="Z46" s="40">
        <f t="shared" si="34"/>
        <v>35.005347500000006</v>
      </c>
      <c r="AA46" s="40">
        <f t="shared" si="34"/>
        <v>35.005347500000006</v>
      </c>
      <c r="AB46" s="40">
        <f t="shared" si="34"/>
        <v>35.005347500000006</v>
      </c>
      <c r="AC46" s="40">
        <f t="shared" si="34"/>
        <v>35.005347500000006</v>
      </c>
      <c r="AD46" s="40">
        <f t="shared" si="34"/>
        <v>35.005347500000006</v>
      </c>
      <c r="AE46" s="40">
        <f t="shared" si="34"/>
        <v>35.005347500000006</v>
      </c>
      <c r="AF46" s="40">
        <f t="shared" si="34"/>
        <v>35.005347500000006</v>
      </c>
      <c r="AG46" s="40">
        <f t="shared" si="34"/>
        <v>35.005347500000006</v>
      </c>
      <c r="AH46" s="40">
        <f t="shared" si="34"/>
        <v>35.005347500000006</v>
      </c>
      <c r="AI46" s="40">
        <f t="shared" si="34"/>
        <v>35.005347500000006</v>
      </c>
      <c r="AJ46" s="40">
        <f t="shared" si="34"/>
        <v>35.005347500000006</v>
      </c>
      <c r="AK46" s="40">
        <f t="shared" si="34"/>
        <v>35.005347500000006</v>
      </c>
      <c r="AL46" s="40">
        <f t="shared" si="34"/>
        <v>35.005347500000006</v>
      </c>
      <c r="AM46" s="40">
        <f t="shared" si="34"/>
        <v>35.005347500000006</v>
      </c>
      <c r="AN46" s="40">
        <f t="shared" si="34"/>
        <v>35.005347500000006</v>
      </c>
      <c r="AO46" s="40">
        <f t="shared" si="34"/>
        <v>35.005347500000006</v>
      </c>
      <c r="AP46" s="40">
        <f t="shared" si="34"/>
        <v>35.005347500000006</v>
      </c>
      <c r="AQ46" s="40">
        <f t="shared" si="34"/>
        <v>35.005347500000006</v>
      </c>
      <c r="AR46" s="40">
        <f t="shared" si="34"/>
        <v>35.005347500000006</v>
      </c>
      <c r="AS46" s="40">
        <f t="shared" si="34"/>
        <v>35.005347500000006</v>
      </c>
      <c r="AT46" s="40">
        <f t="shared" si="34"/>
        <v>35.005347500000006</v>
      </c>
      <c r="AU46" s="40">
        <f t="shared" si="34"/>
        <v>35.005347500000006</v>
      </c>
      <c r="AV46" s="40">
        <f t="shared" si="34"/>
        <v>35.005347500000006</v>
      </c>
      <c r="AW46" s="40">
        <f t="shared" si="34"/>
        <v>35.005347500000006</v>
      </c>
      <c r="AX46" s="40">
        <f t="shared" si="34"/>
        <v>35.005347500000006</v>
      </c>
      <c r="AY46" s="40">
        <f t="shared" si="34"/>
        <v>35.005347500000006</v>
      </c>
      <c r="AZ46" s="40">
        <f t="shared" si="34"/>
        <v>35.005347500000006</v>
      </c>
      <c r="BA46" s="40">
        <f t="shared" si="34"/>
        <v>35.005347500000006</v>
      </c>
      <c r="BB46" s="40">
        <f t="shared" si="34"/>
        <v>35.005347500000006</v>
      </c>
      <c r="BC46" s="40">
        <f t="shared" si="34"/>
        <v>35.005347500000006</v>
      </c>
      <c r="BD46" s="40">
        <f t="shared" si="34"/>
        <v>35.005347500000006</v>
      </c>
      <c r="BE46" s="40">
        <f t="shared" si="34"/>
        <v>35.005347500000006</v>
      </c>
      <c r="BF46" s="40">
        <f t="shared" si="34"/>
        <v>35.005347500000006</v>
      </c>
      <c r="BG46" s="40">
        <f t="shared" si="34"/>
        <v>35.005347500000006</v>
      </c>
      <c r="BH46" s="40">
        <f t="shared" si="34"/>
        <v>35.005347500000006</v>
      </c>
      <c r="BI46" s="40">
        <f t="shared" si="34"/>
        <v>35.005347500000006</v>
      </c>
      <c r="BJ46" s="40">
        <f t="shared" si="34"/>
        <v>35.005347500000006</v>
      </c>
      <c r="BK46" s="40">
        <f t="shared" si="34"/>
        <v>35.005347500000006</v>
      </c>
      <c r="BL46" s="40">
        <f t="shared" si="34"/>
        <v>35.005347500000006</v>
      </c>
      <c r="BM46" s="40">
        <f t="shared" si="34"/>
        <v>35.005347500000006</v>
      </c>
      <c r="BN46" s="40">
        <f t="shared" si="34"/>
        <v>35.005347500000006</v>
      </c>
      <c r="BO46" s="40">
        <f t="shared" si="34"/>
        <v>35.005347500000006</v>
      </c>
      <c r="BP46" s="40">
        <f t="shared" si="34"/>
        <v>35.005347500000006</v>
      </c>
    </row>
    <row r="47" spans="2:68">
      <c r="B47" s="27" t="s">
        <v>38</v>
      </c>
      <c r="C47" s="21">
        <f>AVERAGEA(L40:AJ40)</f>
        <v>34.550960000000003</v>
      </c>
      <c r="E47" s="25" t="s">
        <v>33</v>
      </c>
      <c r="F47" s="23"/>
      <c r="G47" s="44" t="s">
        <v>43</v>
      </c>
      <c r="H47" s="31"/>
      <c r="K47" s="39" t="s">
        <v>36</v>
      </c>
      <c r="L47" s="40">
        <f>$F$51</f>
        <v>34.550960000000003</v>
      </c>
      <c r="M47" s="40">
        <f t="shared" ref="M47:BP47" si="35">$F$51</f>
        <v>34.550960000000003</v>
      </c>
      <c r="N47" s="40">
        <f t="shared" si="35"/>
        <v>34.550960000000003</v>
      </c>
      <c r="O47" s="40">
        <f t="shared" si="35"/>
        <v>34.550960000000003</v>
      </c>
      <c r="P47" s="40">
        <f t="shared" si="35"/>
        <v>34.550960000000003</v>
      </c>
      <c r="Q47" s="40">
        <f t="shared" si="35"/>
        <v>34.550960000000003</v>
      </c>
      <c r="R47" s="40">
        <f t="shared" si="35"/>
        <v>34.550960000000003</v>
      </c>
      <c r="S47" s="40">
        <f t="shared" si="35"/>
        <v>34.550960000000003</v>
      </c>
      <c r="T47" s="40">
        <f t="shared" si="35"/>
        <v>34.550960000000003</v>
      </c>
      <c r="U47" s="40">
        <f t="shared" si="35"/>
        <v>34.550960000000003</v>
      </c>
      <c r="V47" s="40">
        <f t="shared" si="35"/>
        <v>34.550960000000003</v>
      </c>
      <c r="W47" s="40">
        <f t="shared" si="35"/>
        <v>34.550960000000003</v>
      </c>
      <c r="X47" s="40">
        <f t="shared" si="35"/>
        <v>34.550960000000003</v>
      </c>
      <c r="Y47" s="40">
        <f t="shared" si="35"/>
        <v>34.550960000000003</v>
      </c>
      <c r="Z47" s="40">
        <f t="shared" si="35"/>
        <v>34.550960000000003</v>
      </c>
      <c r="AA47" s="40">
        <f t="shared" si="35"/>
        <v>34.550960000000003</v>
      </c>
      <c r="AB47" s="40">
        <f t="shared" si="35"/>
        <v>34.550960000000003</v>
      </c>
      <c r="AC47" s="40">
        <f t="shared" si="35"/>
        <v>34.550960000000003</v>
      </c>
      <c r="AD47" s="40">
        <f t="shared" si="35"/>
        <v>34.550960000000003</v>
      </c>
      <c r="AE47" s="40">
        <f t="shared" si="35"/>
        <v>34.550960000000003</v>
      </c>
      <c r="AF47" s="40">
        <f t="shared" si="35"/>
        <v>34.550960000000003</v>
      </c>
      <c r="AG47" s="40">
        <f t="shared" si="35"/>
        <v>34.550960000000003</v>
      </c>
      <c r="AH47" s="40">
        <f t="shared" si="35"/>
        <v>34.550960000000003</v>
      </c>
      <c r="AI47" s="40">
        <f t="shared" si="35"/>
        <v>34.550960000000003</v>
      </c>
      <c r="AJ47" s="40">
        <f t="shared" si="35"/>
        <v>34.550960000000003</v>
      </c>
      <c r="AK47" s="40">
        <f t="shared" si="35"/>
        <v>34.550960000000003</v>
      </c>
      <c r="AL47" s="40">
        <f t="shared" si="35"/>
        <v>34.550960000000003</v>
      </c>
      <c r="AM47" s="40">
        <f t="shared" si="35"/>
        <v>34.550960000000003</v>
      </c>
      <c r="AN47" s="40">
        <f t="shared" si="35"/>
        <v>34.550960000000003</v>
      </c>
      <c r="AO47" s="40">
        <f t="shared" si="35"/>
        <v>34.550960000000003</v>
      </c>
      <c r="AP47" s="40">
        <f t="shared" si="35"/>
        <v>34.550960000000003</v>
      </c>
      <c r="AQ47" s="40">
        <f t="shared" si="35"/>
        <v>34.550960000000003</v>
      </c>
      <c r="AR47" s="40">
        <f t="shared" si="35"/>
        <v>34.550960000000003</v>
      </c>
      <c r="AS47" s="40">
        <f t="shared" si="35"/>
        <v>34.550960000000003</v>
      </c>
      <c r="AT47" s="40">
        <f t="shared" si="35"/>
        <v>34.550960000000003</v>
      </c>
      <c r="AU47" s="40">
        <f t="shared" si="35"/>
        <v>34.550960000000003</v>
      </c>
      <c r="AV47" s="40">
        <f t="shared" si="35"/>
        <v>34.550960000000003</v>
      </c>
      <c r="AW47" s="40">
        <f t="shared" si="35"/>
        <v>34.550960000000003</v>
      </c>
      <c r="AX47" s="40">
        <f t="shared" si="35"/>
        <v>34.550960000000003</v>
      </c>
      <c r="AY47" s="40">
        <f t="shared" si="35"/>
        <v>34.550960000000003</v>
      </c>
      <c r="AZ47" s="40">
        <f t="shared" si="35"/>
        <v>34.550960000000003</v>
      </c>
      <c r="BA47" s="40">
        <f t="shared" si="35"/>
        <v>34.550960000000003</v>
      </c>
      <c r="BB47" s="40">
        <f t="shared" si="35"/>
        <v>34.550960000000003</v>
      </c>
      <c r="BC47" s="40">
        <f t="shared" si="35"/>
        <v>34.550960000000003</v>
      </c>
      <c r="BD47" s="40">
        <f t="shared" si="35"/>
        <v>34.550960000000003</v>
      </c>
      <c r="BE47" s="40">
        <f t="shared" si="35"/>
        <v>34.550960000000003</v>
      </c>
      <c r="BF47" s="40">
        <f t="shared" si="35"/>
        <v>34.550960000000003</v>
      </c>
      <c r="BG47" s="40">
        <f t="shared" si="35"/>
        <v>34.550960000000003</v>
      </c>
      <c r="BH47" s="40">
        <f t="shared" si="35"/>
        <v>34.550960000000003</v>
      </c>
      <c r="BI47" s="40">
        <f t="shared" si="35"/>
        <v>34.550960000000003</v>
      </c>
      <c r="BJ47" s="40">
        <f t="shared" si="35"/>
        <v>34.550960000000003</v>
      </c>
      <c r="BK47" s="40">
        <f t="shared" si="35"/>
        <v>34.550960000000003</v>
      </c>
      <c r="BL47" s="40">
        <f t="shared" si="35"/>
        <v>34.550960000000003</v>
      </c>
      <c r="BM47" s="40">
        <f t="shared" si="35"/>
        <v>34.550960000000003</v>
      </c>
      <c r="BN47" s="40">
        <f t="shared" si="35"/>
        <v>34.550960000000003</v>
      </c>
      <c r="BO47" s="40">
        <f t="shared" si="35"/>
        <v>34.550960000000003</v>
      </c>
      <c r="BP47" s="40">
        <f t="shared" si="35"/>
        <v>34.550960000000003</v>
      </c>
    </row>
    <row r="48" spans="2:68" ht="15.75">
      <c r="B48" s="59" t="s">
        <v>53</v>
      </c>
      <c r="C48" s="60">
        <f>STDEV(L41:AJ41)</f>
        <v>0.12894933046386478</v>
      </c>
      <c r="E48" s="26" t="s">
        <v>37</v>
      </c>
      <c r="F48" s="23"/>
      <c r="G48" s="45" t="s">
        <v>44</v>
      </c>
      <c r="H48" s="46">
        <f>35.5</f>
        <v>35.5</v>
      </c>
      <c r="K48" s="39" t="s">
        <v>35</v>
      </c>
      <c r="L48" s="40">
        <f>$F$52</f>
        <v>34.096572500000001</v>
      </c>
      <c r="M48" s="40">
        <f t="shared" ref="M48:BP48" si="36">$F$52</f>
        <v>34.096572500000001</v>
      </c>
      <c r="N48" s="40">
        <f t="shared" si="36"/>
        <v>34.096572500000001</v>
      </c>
      <c r="O48" s="40">
        <f t="shared" si="36"/>
        <v>34.096572500000001</v>
      </c>
      <c r="P48" s="40">
        <f t="shared" si="36"/>
        <v>34.096572500000001</v>
      </c>
      <c r="Q48" s="40">
        <f t="shared" si="36"/>
        <v>34.096572500000001</v>
      </c>
      <c r="R48" s="40">
        <f t="shared" si="36"/>
        <v>34.096572500000001</v>
      </c>
      <c r="S48" s="40">
        <f t="shared" si="36"/>
        <v>34.096572500000001</v>
      </c>
      <c r="T48" s="40">
        <f t="shared" si="36"/>
        <v>34.096572500000001</v>
      </c>
      <c r="U48" s="40">
        <f t="shared" si="36"/>
        <v>34.096572500000001</v>
      </c>
      <c r="V48" s="40">
        <f t="shared" si="36"/>
        <v>34.096572500000001</v>
      </c>
      <c r="W48" s="40">
        <f t="shared" si="36"/>
        <v>34.096572500000001</v>
      </c>
      <c r="X48" s="40">
        <f t="shared" si="36"/>
        <v>34.096572500000001</v>
      </c>
      <c r="Y48" s="40">
        <f t="shared" si="36"/>
        <v>34.096572500000001</v>
      </c>
      <c r="Z48" s="40">
        <f t="shared" si="36"/>
        <v>34.096572500000001</v>
      </c>
      <c r="AA48" s="40">
        <f t="shared" si="36"/>
        <v>34.096572500000001</v>
      </c>
      <c r="AB48" s="40">
        <f t="shared" si="36"/>
        <v>34.096572500000001</v>
      </c>
      <c r="AC48" s="40">
        <f t="shared" si="36"/>
        <v>34.096572500000001</v>
      </c>
      <c r="AD48" s="40">
        <f t="shared" si="36"/>
        <v>34.096572500000001</v>
      </c>
      <c r="AE48" s="40">
        <f t="shared" si="36"/>
        <v>34.096572500000001</v>
      </c>
      <c r="AF48" s="40">
        <f t="shared" si="36"/>
        <v>34.096572500000001</v>
      </c>
      <c r="AG48" s="40">
        <f t="shared" si="36"/>
        <v>34.096572500000001</v>
      </c>
      <c r="AH48" s="40">
        <f t="shared" si="36"/>
        <v>34.096572500000001</v>
      </c>
      <c r="AI48" s="40">
        <f t="shared" si="36"/>
        <v>34.096572500000001</v>
      </c>
      <c r="AJ48" s="40">
        <f t="shared" si="36"/>
        <v>34.096572500000001</v>
      </c>
      <c r="AK48" s="40">
        <f t="shared" si="36"/>
        <v>34.096572500000001</v>
      </c>
      <c r="AL48" s="40">
        <f t="shared" si="36"/>
        <v>34.096572500000001</v>
      </c>
      <c r="AM48" s="40">
        <f t="shared" si="36"/>
        <v>34.096572500000001</v>
      </c>
      <c r="AN48" s="40">
        <f t="shared" si="36"/>
        <v>34.096572500000001</v>
      </c>
      <c r="AO48" s="40">
        <f t="shared" si="36"/>
        <v>34.096572500000001</v>
      </c>
      <c r="AP48" s="40">
        <f t="shared" si="36"/>
        <v>34.096572500000001</v>
      </c>
      <c r="AQ48" s="40">
        <f t="shared" si="36"/>
        <v>34.096572500000001</v>
      </c>
      <c r="AR48" s="40">
        <f t="shared" si="36"/>
        <v>34.096572500000001</v>
      </c>
      <c r="AS48" s="40">
        <f t="shared" si="36"/>
        <v>34.096572500000001</v>
      </c>
      <c r="AT48" s="40">
        <f t="shared" si="36"/>
        <v>34.096572500000001</v>
      </c>
      <c r="AU48" s="40">
        <f t="shared" si="36"/>
        <v>34.096572500000001</v>
      </c>
      <c r="AV48" s="40">
        <f t="shared" si="36"/>
        <v>34.096572500000001</v>
      </c>
      <c r="AW48" s="40">
        <f t="shared" si="36"/>
        <v>34.096572500000001</v>
      </c>
      <c r="AX48" s="40">
        <f t="shared" si="36"/>
        <v>34.096572500000001</v>
      </c>
      <c r="AY48" s="40">
        <f t="shared" si="36"/>
        <v>34.096572500000001</v>
      </c>
      <c r="AZ48" s="40">
        <f t="shared" si="36"/>
        <v>34.096572500000001</v>
      </c>
      <c r="BA48" s="40">
        <f t="shared" si="36"/>
        <v>34.096572500000001</v>
      </c>
      <c r="BB48" s="40">
        <f t="shared" si="36"/>
        <v>34.096572500000001</v>
      </c>
      <c r="BC48" s="40">
        <f t="shared" si="36"/>
        <v>34.096572500000001</v>
      </c>
      <c r="BD48" s="40">
        <f t="shared" si="36"/>
        <v>34.096572500000001</v>
      </c>
      <c r="BE48" s="40">
        <f t="shared" si="36"/>
        <v>34.096572500000001</v>
      </c>
      <c r="BF48" s="40">
        <f t="shared" si="36"/>
        <v>34.096572500000001</v>
      </c>
      <c r="BG48" s="40">
        <f t="shared" si="36"/>
        <v>34.096572500000001</v>
      </c>
      <c r="BH48" s="40">
        <f t="shared" si="36"/>
        <v>34.096572500000001</v>
      </c>
      <c r="BI48" s="40">
        <f t="shared" si="36"/>
        <v>34.096572500000001</v>
      </c>
      <c r="BJ48" s="40">
        <f t="shared" si="36"/>
        <v>34.096572500000001</v>
      </c>
      <c r="BK48" s="40">
        <f t="shared" si="36"/>
        <v>34.096572500000001</v>
      </c>
      <c r="BL48" s="40">
        <f t="shared" si="36"/>
        <v>34.096572500000001</v>
      </c>
      <c r="BM48" s="40">
        <f t="shared" si="36"/>
        <v>34.096572500000001</v>
      </c>
      <c r="BN48" s="40">
        <f t="shared" si="36"/>
        <v>34.096572500000001</v>
      </c>
      <c r="BO48" s="40">
        <f t="shared" si="36"/>
        <v>34.096572500000001</v>
      </c>
      <c r="BP48" s="40">
        <f t="shared" si="36"/>
        <v>34.096572500000001</v>
      </c>
    </row>
    <row r="49" spans="2:68" ht="15.75">
      <c r="B49" s="27" t="s">
        <v>8</v>
      </c>
      <c r="C49" s="21">
        <f>6*C51</f>
        <v>2.1571409034690694</v>
      </c>
      <c r="E49" s="24"/>
      <c r="F49" s="23"/>
      <c r="G49" s="45" t="s">
        <v>45</v>
      </c>
      <c r="H49" s="46">
        <f>33.5</f>
        <v>33.5</v>
      </c>
      <c r="K49" s="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68" ht="15.75">
      <c r="B50" s="27" t="s">
        <v>39</v>
      </c>
      <c r="C50" s="29">
        <f>AVERAGEA(L45:O45)</f>
        <v>0.78749999999999964</v>
      </c>
      <c r="E50" s="24" t="s">
        <v>34</v>
      </c>
      <c r="F50" s="30">
        <f>C47+0.577*C50</f>
        <v>35.005347500000006</v>
      </c>
      <c r="G50" s="45" t="s">
        <v>46</v>
      </c>
      <c r="H50" s="46">
        <f>(H48-H49)/C49</f>
        <v>0.92715315758170525</v>
      </c>
      <c r="K50" s="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2:68" ht="15.75">
      <c r="B51" s="27" t="s">
        <v>4</v>
      </c>
      <c r="C51" s="29">
        <f>STDEV(L34:BP38)</f>
        <v>0.35952348391151157</v>
      </c>
      <c r="E51" s="24" t="s">
        <v>36</v>
      </c>
      <c r="F51" s="30">
        <f>C47</f>
        <v>34.550960000000003</v>
      </c>
      <c r="G51" s="45" t="s">
        <v>47</v>
      </c>
      <c r="H51" s="46">
        <f>(H48-C47)/(C49/2)</f>
        <v>0.87990543267133825</v>
      </c>
    </row>
    <row r="52" spans="2:68" ht="16.5" thickBot="1">
      <c r="E52" s="24" t="s">
        <v>35</v>
      </c>
      <c r="F52" s="30">
        <f>C47-0.577*C50</f>
        <v>34.096572500000001</v>
      </c>
      <c r="G52" s="49" t="s">
        <v>48</v>
      </c>
      <c r="H52" s="50">
        <f>(C47-H49)/(C49/2)</f>
        <v>0.97440088249207213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2:68" ht="15.75" thickTop="1">
      <c r="F53" s="4" t="s">
        <v>46</v>
      </c>
      <c r="G53" s="4" t="s">
        <v>51</v>
      </c>
      <c r="H53" s="20" t="s">
        <v>52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2:68" ht="15" customHeight="1">
      <c r="E54" s="64" t="s">
        <v>49</v>
      </c>
      <c r="F54" s="65">
        <f>H50</f>
        <v>0.92715315758170525</v>
      </c>
      <c r="G54" s="65">
        <f>H51</f>
        <v>0.87990543267133825</v>
      </c>
      <c r="H54" s="67" t="str">
        <f>IF(G54&lt;=F54,"OK","NOK")</f>
        <v>OK</v>
      </c>
    </row>
    <row r="55" spans="2:68" ht="15" customHeight="1">
      <c r="E55" s="64"/>
      <c r="F55" s="66"/>
      <c r="G55" s="66"/>
      <c r="H55" s="67"/>
    </row>
    <row r="56" spans="2:68">
      <c r="E56" s="64" t="s">
        <v>50</v>
      </c>
      <c r="F56" s="65">
        <f>F54</f>
        <v>0.92715315758170525</v>
      </c>
      <c r="G56" s="65">
        <f>H52</f>
        <v>0.97440088249207213</v>
      </c>
      <c r="H56" s="67" t="str">
        <f>IF(G56&lt;=F56,"OK","NOK")</f>
        <v>NOK</v>
      </c>
    </row>
    <row r="57" spans="2:68">
      <c r="E57" s="64"/>
      <c r="F57" s="65"/>
      <c r="G57" s="65"/>
      <c r="H57" s="67"/>
    </row>
    <row r="64" spans="2:68" ht="18.75">
      <c r="B64" s="5" t="s">
        <v>56</v>
      </c>
      <c r="K64" s="31"/>
      <c r="L64" s="32" t="s">
        <v>1</v>
      </c>
      <c r="M64" s="32" t="s">
        <v>1</v>
      </c>
      <c r="N64" s="32" t="s">
        <v>1</v>
      </c>
      <c r="O64" s="32" t="s">
        <v>1</v>
      </c>
      <c r="P64" s="32" t="s">
        <v>1</v>
      </c>
      <c r="Q64" s="32" t="s">
        <v>1</v>
      </c>
      <c r="R64" s="32" t="s">
        <v>1</v>
      </c>
      <c r="S64" s="32" t="s">
        <v>1</v>
      </c>
      <c r="T64" s="32" t="s">
        <v>1</v>
      </c>
      <c r="U64" s="32" t="s">
        <v>1</v>
      </c>
      <c r="V64" s="32" t="s">
        <v>1</v>
      </c>
      <c r="W64" s="32" t="s">
        <v>1</v>
      </c>
      <c r="X64" s="32" t="s">
        <v>1</v>
      </c>
      <c r="Y64" s="32" t="s">
        <v>1</v>
      </c>
      <c r="Z64" s="32" t="s">
        <v>1</v>
      </c>
      <c r="AA64" s="32" t="s">
        <v>1</v>
      </c>
      <c r="AB64" s="32" t="s">
        <v>1</v>
      </c>
      <c r="AC64" s="32" t="s">
        <v>1</v>
      </c>
      <c r="AD64" s="32" t="s">
        <v>1</v>
      </c>
      <c r="AE64" s="32" t="s">
        <v>1</v>
      </c>
      <c r="AF64" s="32" t="s">
        <v>1</v>
      </c>
      <c r="AG64" s="32" t="s">
        <v>1</v>
      </c>
      <c r="AH64" s="32" t="s">
        <v>1</v>
      </c>
      <c r="AI64" s="32" t="s">
        <v>1</v>
      </c>
      <c r="AJ64" s="32" t="s">
        <v>1</v>
      </c>
      <c r="AK64" s="32" t="s">
        <v>1</v>
      </c>
      <c r="AL64" s="32" t="s">
        <v>1</v>
      </c>
      <c r="AM64" s="32" t="s">
        <v>1</v>
      </c>
      <c r="AN64" s="32" t="s">
        <v>1</v>
      </c>
      <c r="AO64" s="32" t="s">
        <v>1</v>
      </c>
      <c r="AP64" s="32" t="s">
        <v>1</v>
      </c>
      <c r="AQ64" s="32" t="s">
        <v>1</v>
      </c>
      <c r="AR64" s="32" t="s">
        <v>1</v>
      </c>
      <c r="AS64" s="32" t="s">
        <v>1</v>
      </c>
      <c r="AT64" s="32" t="s">
        <v>1</v>
      </c>
      <c r="AU64" s="32" t="s">
        <v>1</v>
      </c>
      <c r="AV64" s="32" t="s">
        <v>1</v>
      </c>
      <c r="AW64" s="32" t="s">
        <v>1</v>
      </c>
      <c r="AX64" s="32" t="s">
        <v>1</v>
      </c>
      <c r="AY64" s="32" t="s">
        <v>1</v>
      </c>
      <c r="AZ64" s="32" t="s">
        <v>1</v>
      </c>
      <c r="BA64" s="32" t="s">
        <v>1</v>
      </c>
      <c r="BB64" s="32" t="s">
        <v>1</v>
      </c>
      <c r="BC64" s="32" t="s">
        <v>1</v>
      </c>
      <c r="BD64" s="32" t="s">
        <v>1</v>
      </c>
      <c r="BE64" s="32" t="s">
        <v>1</v>
      </c>
      <c r="BF64" s="32" t="s">
        <v>1</v>
      </c>
      <c r="BG64" s="32" t="s">
        <v>1</v>
      </c>
      <c r="BH64" s="32" t="s">
        <v>1</v>
      </c>
      <c r="BI64" s="32" t="s">
        <v>1</v>
      </c>
      <c r="BJ64" s="32" t="s">
        <v>1</v>
      </c>
      <c r="BK64" s="32" t="s">
        <v>1</v>
      </c>
      <c r="BL64" s="32" t="s">
        <v>1</v>
      </c>
      <c r="BM64" s="32" t="s">
        <v>1</v>
      </c>
      <c r="BN64" s="32" t="s">
        <v>1</v>
      </c>
      <c r="BO64" s="32" t="s">
        <v>1</v>
      </c>
      <c r="BP64" s="32" t="s">
        <v>1</v>
      </c>
    </row>
    <row r="65" spans="2:68" ht="19.5" thickBot="1">
      <c r="B65" s="5"/>
      <c r="K65" s="33" t="s">
        <v>2</v>
      </c>
      <c r="L65" s="34">
        <v>43409</v>
      </c>
      <c r="M65" s="34">
        <v>43410</v>
      </c>
      <c r="N65" s="34">
        <v>43411</v>
      </c>
      <c r="O65" s="34">
        <v>43412</v>
      </c>
      <c r="P65" s="34">
        <v>43413</v>
      </c>
      <c r="Q65" s="34">
        <v>43414</v>
      </c>
      <c r="R65" s="34">
        <v>43415</v>
      </c>
      <c r="S65" s="34">
        <v>43416</v>
      </c>
      <c r="T65" s="34">
        <v>43417</v>
      </c>
      <c r="U65" s="34">
        <v>43418</v>
      </c>
      <c r="V65" s="34">
        <v>43419</v>
      </c>
      <c r="W65" s="34">
        <v>43420</v>
      </c>
      <c r="X65" s="34">
        <v>43421</v>
      </c>
      <c r="Y65" s="34">
        <v>43422</v>
      </c>
      <c r="Z65" s="34">
        <v>43423</v>
      </c>
      <c r="AA65" s="34">
        <v>43424</v>
      </c>
      <c r="AB65" s="34">
        <v>43425</v>
      </c>
      <c r="AC65" s="34">
        <v>43426</v>
      </c>
      <c r="AD65" s="34">
        <v>43427</v>
      </c>
      <c r="AE65" s="34">
        <v>43428</v>
      </c>
      <c r="AF65" s="34">
        <v>43429</v>
      </c>
      <c r="AG65" s="34">
        <v>43430</v>
      </c>
      <c r="AH65" s="34">
        <v>43431</v>
      </c>
      <c r="AI65" s="34">
        <v>43432</v>
      </c>
      <c r="AJ65" s="34">
        <v>43433</v>
      </c>
      <c r="AK65" s="34">
        <v>43434</v>
      </c>
      <c r="AL65" s="34">
        <v>43435</v>
      </c>
      <c r="AM65" s="34">
        <v>43436</v>
      </c>
      <c r="AN65" s="34">
        <v>43437</v>
      </c>
      <c r="AO65" s="34">
        <v>43438</v>
      </c>
      <c r="AP65" s="34">
        <v>43439</v>
      </c>
      <c r="AQ65" s="34">
        <v>43440</v>
      </c>
      <c r="AR65" s="34">
        <v>43441</v>
      </c>
      <c r="AS65" s="34">
        <v>43442</v>
      </c>
      <c r="AT65" s="34">
        <v>43443</v>
      </c>
      <c r="AU65" s="34">
        <v>43444</v>
      </c>
      <c r="AV65" s="34">
        <v>43445</v>
      </c>
      <c r="AW65" s="34">
        <v>43446</v>
      </c>
      <c r="AX65" s="34">
        <v>43447</v>
      </c>
      <c r="AY65" s="34">
        <v>43448</v>
      </c>
      <c r="AZ65" s="34">
        <v>43449</v>
      </c>
      <c r="BA65" s="34">
        <v>43450</v>
      </c>
      <c r="BB65" s="34">
        <v>43451</v>
      </c>
      <c r="BC65" s="34">
        <v>43452</v>
      </c>
      <c r="BD65" s="34">
        <v>43453</v>
      </c>
      <c r="BE65" s="34">
        <v>43454</v>
      </c>
      <c r="BF65" s="34">
        <v>43455</v>
      </c>
      <c r="BG65" s="34">
        <v>43456</v>
      </c>
      <c r="BH65" s="34">
        <v>43457</v>
      </c>
      <c r="BI65" s="34">
        <v>43458</v>
      </c>
      <c r="BJ65" s="34">
        <v>43459</v>
      </c>
      <c r="BK65" s="34">
        <v>43460</v>
      </c>
      <c r="BL65" s="34">
        <v>43461</v>
      </c>
      <c r="BM65" s="34">
        <v>43462</v>
      </c>
      <c r="BN65" s="34">
        <v>43463</v>
      </c>
      <c r="BO65" s="34">
        <v>43464</v>
      </c>
      <c r="BP65" s="34">
        <v>43465</v>
      </c>
    </row>
    <row r="66" spans="2:68" ht="15.75" thickTop="1">
      <c r="J66" s="6"/>
      <c r="K66" s="35">
        <v>1</v>
      </c>
      <c r="L66" s="7">
        <v>13.06</v>
      </c>
      <c r="M66" s="53">
        <v>12.58</v>
      </c>
      <c r="N66" s="53">
        <v>12.96</v>
      </c>
      <c r="O66" s="51">
        <v>13</v>
      </c>
      <c r="P66" s="7">
        <v>12.65</v>
      </c>
      <c r="Q66" s="7">
        <v>12.74</v>
      </c>
      <c r="R66" s="7">
        <v>12.92</v>
      </c>
      <c r="S66" s="7">
        <v>13.05</v>
      </c>
      <c r="T66" s="7">
        <v>13.13</v>
      </c>
      <c r="U66" s="7">
        <v>12.88</v>
      </c>
      <c r="V66" s="7">
        <v>12.96</v>
      </c>
      <c r="W66" s="7">
        <v>13.78</v>
      </c>
      <c r="X66" s="55">
        <v>13.12</v>
      </c>
      <c r="Y66" s="55">
        <v>13.2</v>
      </c>
      <c r="Z66" s="7">
        <v>13.45</v>
      </c>
      <c r="AA66" s="53">
        <v>13.77</v>
      </c>
      <c r="AB66" s="55">
        <v>13.69</v>
      </c>
      <c r="AC66" s="55">
        <v>14.07</v>
      </c>
      <c r="AD66" s="55">
        <v>13.48</v>
      </c>
      <c r="AE66" s="7">
        <v>13.53</v>
      </c>
      <c r="AF66" s="7">
        <v>13.28</v>
      </c>
      <c r="AG66" s="7">
        <v>13.73</v>
      </c>
      <c r="AH66" s="55">
        <v>13.36</v>
      </c>
      <c r="AI66" s="55">
        <v>13.37</v>
      </c>
      <c r="AJ66" s="55">
        <v>14.25</v>
      </c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</row>
    <row r="67" spans="2:68">
      <c r="J67" s="6"/>
      <c r="K67" s="35">
        <v>2</v>
      </c>
      <c r="L67" s="7">
        <v>12.72</v>
      </c>
      <c r="M67" s="53">
        <v>12.91</v>
      </c>
      <c r="N67" s="53">
        <v>12.61</v>
      </c>
      <c r="O67" s="51">
        <v>13</v>
      </c>
      <c r="P67" s="7">
        <v>12.6</v>
      </c>
      <c r="Q67" s="7">
        <v>12.78</v>
      </c>
      <c r="R67" s="7">
        <v>12.6</v>
      </c>
      <c r="S67" s="7">
        <v>13.23</v>
      </c>
      <c r="T67" s="7">
        <v>13.12</v>
      </c>
      <c r="U67" s="7">
        <v>12.92</v>
      </c>
      <c r="V67" s="7">
        <v>13.02</v>
      </c>
      <c r="W67" s="7">
        <v>13.53</v>
      </c>
      <c r="X67" s="57">
        <v>13.12</v>
      </c>
      <c r="Y67" s="55">
        <v>13.26</v>
      </c>
      <c r="Z67" s="7">
        <v>13.78</v>
      </c>
      <c r="AA67" s="53">
        <v>13.87</v>
      </c>
      <c r="AB67" s="55">
        <v>13.59</v>
      </c>
      <c r="AC67" s="55">
        <v>14.18</v>
      </c>
      <c r="AD67" s="55">
        <v>13.77</v>
      </c>
      <c r="AE67" s="7">
        <v>13.6</v>
      </c>
      <c r="AF67" s="7">
        <v>13.28</v>
      </c>
      <c r="AG67" s="7">
        <v>13.5</v>
      </c>
      <c r="AH67" s="55">
        <v>13.18</v>
      </c>
      <c r="AI67" s="55">
        <v>13.13</v>
      </c>
      <c r="AJ67" s="55">
        <v>14.35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</row>
    <row r="68" spans="2:68">
      <c r="J68" s="6"/>
      <c r="K68" s="35">
        <v>3</v>
      </c>
      <c r="L68" s="7">
        <v>12.92</v>
      </c>
      <c r="M68" s="53">
        <v>12.7</v>
      </c>
      <c r="N68" s="53">
        <v>12.85</v>
      </c>
      <c r="O68" s="51">
        <v>13</v>
      </c>
      <c r="P68" s="7">
        <v>12.55</v>
      </c>
      <c r="Q68" s="7">
        <v>12.8</v>
      </c>
      <c r="R68" s="7">
        <v>12.78</v>
      </c>
      <c r="S68" s="7">
        <v>13.2</v>
      </c>
      <c r="T68" s="7">
        <v>13.08</v>
      </c>
      <c r="U68" s="7">
        <v>13.25</v>
      </c>
      <c r="V68" s="7">
        <v>12.9</v>
      </c>
      <c r="W68" s="7">
        <v>13.53</v>
      </c>
      <c r="X68" s="57">
        <v>13.44</v>
      </c>
      <c r="Y68" s="55">
        <v>13.29</v>
      </c>
      <c r="Z68" s="7">
        <v>13.95</v>
      </c>
      <c r="AA68" s="53">
        <v>13.9</v>
      </c>
      <c r="AB68" s="55">
        <v>13.84</v>
      </c>
      <c r="AC68" s="55">
        <v>14.12</v>
      </c>
      <c r="AD68" s="55">
        <v>13.45</v>
      </c>
      <c r="AE68" s="7">
        <v>13.8</v>
      </c>
      <c r="AF68" s="7">
        <v>13.3</v>
      </c>
      <c r="AG68" s="7">
        <v>13.4</v>
      </c>
      <c r="AH68" s="55">
        <v>13.28</v>
      </c>
      <c r="AI68" s="55">
        <v>13.2</v>
      </c>
      <c r="AJ68" s="55">
        <v>14.15</v>
      </c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</row>
    <row r="69" spans="2:68">
      <c r="J69" s="6"/>
      <c r="K69" s="35">
        <v>4</v>
      </c>
      <c r="L69" s="7">
        <v>12.07</v>
      </c>
      <c r="M69" s="53">
        <v>13.75</v>
      </c>
      <c r="N69" s="53">
        <v>13.94</v>
      </c>
      <c r="O69" s="51">
        <v>13</v>
      </c>
      <c r="P69" s="7">
        <v>12.7</v>
      </c>
      <c r="Q69" s="7">
        <v>12.7</v>
      </c>
      <c r="R69" s="7">
        <v>12.82</v>
      </c>
      <c r="S69" s="7">
        <v>13.08</v>
      </c>
      <c r="T69" s="7">
        <v>13.13</v>
      </c>
      <c r="U69" s="7">
        <v>13.15</v>
      </c>
      <c r="V69" s="7">
        <v>13.1</v>
      </c>
      <c r="W69" s="7">
        <v>13.4</v>
      </c>
      <c r="X69" s="61">
        <v>13.4</v>
      </c>
      <c r="Y69" s="55">
        <v>13.13</v>
      </c>
      <c r="Z69" s="7">
        <v>13.88</v>
      </c>
      <c r="AA69" s="53">
        <v>13.78</v>
      </c>
      <c r="AB69" s="55">
        <v>13.63</v>
      </c>
      <c r="AC69" s="55">
        <v>14.07</v>
      </c>
      <c r="AD69" s="55">
        <v>13.58</v>
      </c>
      <c r="AE69" s="7">
        <v>14.03</v>
      </c>
      <c r="AF69" s="7">
        <v>13.2</v>
      </c>
      <c r="AG69" s="7">
        <v>13.53</v>
      </c>
      <c r="AH69" s="55">
        <v>13.32</v>
      </c>
      <c r="AI69" s="55">
        <v>13.43</v>
      </c>
      <c r="AJ69" s="7">
        <v>14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</row>
    <row r="70" spans="2:68" ht="15.75" thickBot="1">
      <c r="J70" s="6"/>
      <c r="K70" s="36">
        <v>5</v>
      </c>
      <c r="L70" s="8">
        <v>13.42</v>
      </c>
      <c r="M70" s="54">
        <v>13.08</v>
      </c>
      <c r="N70" s="54">
        <v>13.6</v>
      </c>
      <c r="O70" s="52">
        <v>13</v>
      </c>
      <c r="P70" s="8">
        <v>12.7</v>
      </c>
      <c r="Q70" s="8">
        <v>12.7</v>
      </c>
      <c r="R70" s="8">
        <v>12.8</v>
      </c>
      <c r="S70" s="8">
        <v>13.45</v>
      </c>
      <c r="T70" s="8">
        <v>13.13</v>
      </c>
      <c r="U70" s="8">
        <v>13.12</v>
      </c>
      <c r="V70" s="8">
        <v>13.12</v>
      </c>
      <c r="W70" s="8">
        <v>13.5</v>
      </c>
      <c r="X70" s="8">
        <v>13.26</v>
      </c>
      <c r="Y70" s="8">
        <v>13.13</v>
      </c>
      <c r="Z70" s="8">
        <v>13.48</v>
      </c>
      <c r="AA70" s="54">
        <v>13.55</v>
      </c>
      <c r="AB70" s="8">
        <v>13.81</v>
      </c>
      <c r="AC70" s="8">
        <v>14.08</v>
      </c>
      <c r="AD70" s="8">
        <v>13.7</v>
      </c>
      <c r="AE70" s="8">
        <v>13.57</v>
      </c>
      <c r="AF70" s="8">
        <v>13.4</v>
      </c>
      <c r="AG70" s="8">
        <v>13.4</v>
      </c>
      <c r="AH70" s="8">
        <v>13.56</v>
      </c>
      <c r="AI70" s="8">
        <v>12.97</v>
      </c>
      <c r="AJ70" s="8">
        <v>14.15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2:68" ht="15.75" thickTop="1">
      <c r="K71" s="37" t="s">
        <v>2</v>
      </c>
      <c r="L71" s="10">
        <f>COUNT(L66:L70)</f>
        <v>5</v>
      </c>
      <c r="M71" s="10">
        <f t="shared" ref="M71:X71" si="37">COUNT(M66:M70)</f>
        <v>5</v>
      </c>
      <c r="N71" s="10">
        <f t="shared" si="37"/>
        <v>5</v>
      </c>
      <c r="O71" s="10">
        <f t="shared" si="37"/>
        <v>5</v>
      </c>
      <c r="P71" s="10">
        <f t="shared" si="37"/>
        <v>5</v>
      </c>
      <c r="Q71" s="10">
        <f t="shared" si="37"/>
        <v>5</v>
      </c>
      <c r="R71" s="10">
        <f t="shared" si="37"/>
        <v>5</v>
      </c>
      <c r="S71" s="10">
        <f t="shared" si="37"/>
        <v>5</v>
      </c>
      <c r="T71" s="10">
        <f t="shared" si="37"/>
        <v>5</v>
      </c>
      <c r="U71" s="10">
        <f t="shared" si="37"/>
        <v>5</v>
      </c>
      <c r="V71" s="10">
        <f t="shared" si="37"/>
        <v>5</v>
      </c>
      <c r="W71" s="10">
        <f t="shared" si="37"/>
        <v>5</v>
      </c>
      <c r="X71" s="10">
        <f t="shared" si="37"/>
        <v>5</v>
      </c>
      <c r="Y71" s="10">
        <f t="shared" ref="Y71:BP71" si="38">COUNT(Y66:Y70)</f>
        <v>5</v>
      </c>
      <c r="Z71" s="10">
        <f t="shared" si="38"/>
        <v>5</v>
      </c>
      <c r="AA71" s="10">
        <f t="shared" si="38"/>
        <v>5</v>
      </c>
      <c r="AB71" s="10">
        <f t="shared" si="38"/>
        <v>5</v>
      </c>
      <c r="AC71" s="10">
        <f t="shared" si="38"/>
        <v>5</v>
      </c>
      <c r="AD71" s="10">
        <f t="shared" si="38"/>
        <v>5</v>
      </c>
      <c r="AE71" s="10">
        <f t="shared" si="38"/>
        <v>5</v>
      </c>
      <c r="AF71" s="10">
        <f t="shared" si="38"/>
        <v>5</v>
      </c>
      <c r="AG71" s="10">
        <f t="shared" si="38"/>
        <v>5</v>
      </c>
      <c r="AH71" s="10">
        <f t="shared" si="38"/>
        <v>5</v>
      </c>
      <c r="AI71" s="10">
        <f t="shared" si="38"/>
        <v>5</v>
      </c>
      <c r="AJ71" s="10">
        <f t="shared" si="38"/>
        <v>5</v>
      </c>
      <c r="AK71" s="10">
        <f t="shared" si="38"/>
        <v>0</v>
      </c>
      <c r="AL71" s="10">
        <f t="shared" si="38"/>
        <v>0</v>
      </c>
      <c r="AM71" s="10">
        <f t="shared" si="38"/>
        <v>0</v>
      </c>
      <c r="AN71" s="10">
        <f t="shared" si="38"/>
        <v>0</v>
      </c>
      <c r="AO71" s="10">
        <f t="shared" si="38"/>
        <v>0</v>
      </c>
      <c r="AP71" s="10">
        <f t="shared" si="38"/>
        <v>0</v>
      </c>
      <c r="AQ71" s="10">
        <f t="shared" si="38"/>
        <v>0</v>
      </c>
      <c r="AR71" s="10">
        <f t="shared" si="38"/>
        <v>0</v>
      </c>
      <c r="AS71" s="10">
        <f t="shared" si="38"/>
        <v>0</v>
      </c>
      <c r="AT71" s="10">
        <f t="shared" si="38"/>
        <v>0</v>
      </c>
      <c r="AU71" s="10">
        <f t="shared" si="38"/>
        <v>0</v>
      </c>
      <c r="AV71" s="10">
        <f t="shared" si="38"/>
        <v>0</v>
      </c>
      <c r="AW71" s="10">
        <f t="shared" si="38"/>
        <v>0</v>
      </c>
      <c r="AX71" s="10">
        <f t="shared" si="38"/>
        <v>0</v>
      </c>
      <c r="AY71" s="10">
        <f t="shared" si="38"/>
        <v>0</v>
      </c>
      <c r="AZ71" s="10">
        <f t="shared" si="38"/>
        <v>0</v>
      </c>
      <c r="BA71" s="10">
        <f t="shared" si="38"/>
        <v>0</v>
      </c>
      <c r="BB71" s="10">
        <f t="shared" si="38"/>
        <v>0</v>
      </c>
      <c r="BC71" s="10">
        <f t="shared" si="38"/>
        <v>0</v>
      </c>
      <c r="BD71" s="10">
        <f t="shared" si="38"/>
        <v>0</v>
      </c>
      <c r="BE71" s="10">
        <f t="shared" si="38"/>
        <v>0</v>
      </c>
      <c r="BF71" s="10">
        <f t="shared" si="38"/>
        <v>0</v>
      </c>
      <c r="BG71" s="10">
        <f t="shared" si="38"/>
        <v>0</v>
      </c>
      <c r="BH71" s="10">
        <f t="shared" si="38"/>
        <v>0</v>
      </c>
      <c r="BI71" s="10">
        <f t="shared" si="38"/>
        <v>0</v>
      </c>
      <c r="BJ71" s="10">
        <f t="shared" si="38"/>
        <v>0</v>
      </c>
      <c r="BK71" s="10">
        <f t="shared" si="38"/>
        <v>0</v>
      </c>
      <c r="BL71" s="10">
        <f t="shared" si="38"/>
        <v>0</v>
      </c>
      <c r="BM71" s="10">
        <f t="shared" si="38"/>
        <v>0</v>
      </c>
      <c r="BN71" s="10">
        <f t="shared" si="38"/>
        <v>0</v>
      </c>
      <c r="BO71" s="10">
        <f t="shared" si="38"/>
        <v>0</v>
      </c>
      <c r="BP71" s="10">
        <f t="shared" si="38"/>
        <v>0</v>
      </c>
    </row>
    <row r="72" spans="2:68">
      <c r="K72" s="35" t="s">
        <v>3</v>
      </c>
      <c r="L72" s="7">
        <f>IFERROR(AVERAGEA(L66:L70),0)</f>
        <v>12.837999999999999</v>
      </c>
      <c r="M72" s="7">
        <f t="shared" ref="M72:P72" si="39">IFERROR(AVERAGEA(M66:M70),0)</f>
        <v>13.004</v>
      </c>
      <c r="N72" s="7">
        <f t="shared" si="39"/>
        <v>13.191999999999998</v>
      </c>
      <c r="O72" s="7">
        <f t="shared" si="39"/>
        <v>13</v>
      </c>
      <c r="P72" s="7">
        <f t="shared" si="39"/>
        <v>12.64</v>
      </c>
      <c r="Q72" s="7">
        <f>IFERROR(AVERAGEA(Q66:Q70),0)</f>
        <v>12.744</v>
      </c>
      <c r="R72" s="7">
        <f t="shared" ref="R72:AC72" si="40">IFERROR(AVERAGEA(R66:R70),0)</f>
        <v>12.784000000000001</v>
      </c>
      <c r="S72" s="7">
        <f t="shared" si="40"/>
        <v>13.202000000000002</v>
      </c>
      <c r="T72" s="7">
        <f t="shared" si="40"/>
        <v>13.118</v>
      </c>
      <c r="U72" s="7">
        <f t="shared" si="40"/>
        <v>13.063999999999998</v>
      </c>
      <c r="V72" s="7">
        <f t="shared" si="40"/>
        <v>13.020000000000001</v>
      </c>
      <c r="W72" s="7">
        <f t="shared" si="40"/>
        <v>13.547999999999998</v>
      </c>
      <c r="X72" s="7">
        <f t="shared" si="40"/>
        <v>13.268000000000001</v>
      </c>
      <c r="Y72" s="7">
        <f t="shared" si="40"/>
        <v>13.202000000000002</v>
      </c>
      <c r="Z72" s="7">
        <f t="shared" si="40"/>
        <v>13.707999999999998</v>
      </c>
      <c r="AA72" s="7">
        <f t="shared" si="40"/>
        <v>13.774000000000001</v>
      </c>
      <c r="AB72" s="7">
        <f t="shared" si="40"/>
        <v>13.712</v>
      </c>
      <c r="AC72" s="7">
        <f t="shared" si="40"/>
        <v>14.103999999999999</v>
      </c>
      <c r="AD72" s="7">
        <f t="shared" ref="AD72:BP72" si="41">IFERROR(AVERAGEA(AD66:AD70),0)</f>
        <v>13.596</v>
      </c>
      <c r="AE72" s="7">
        <f t="shared" si="41"/>
        <v>13.706</v>
      </c>
      <c r="AF72" s="7">
        <f t="shared" si="41"/>
        <v>13.292000000000002</v>
      </c>
      <c r="AG72" s="7">
        <f t="shared" si="41"/>
        <v>13.512</v>
      </c>
      <c r="AH72" s="7">
        <f t="shared" si="41"/>
        <v>13.34</v>
      </c>
      <c r="AI72" s="7">
        <f t="shared" si="41"/>
        <v>13.220000000000002</v>
      </c>
      <c r="AJ72" s="7">
        <f t="shared" si="41"/>
        <v>14.180000000000001</v>
      </c>
      <c r="AK72" s="7">
        <f t="shared" si="41"/>
        <v>0</v>
      </c>
      <c r="AL72" s="7">
        <f t="shared" si="41"/>
        <v>0</v>
      </c>
      <c r="AM72" s="7">
        <f t="shared" si="41"/>
        <v>0</v>
      </c>
      <c r="AN72" s="7">
        <f t="shared" si="41"/>
        <v>0</v>
      </c>
      <c r="AO72" s="7">
        <f t="shared" si="41"/>
        <v>0</v>
      </c>
      <c r="AP72" s="7">
        <f t="shared" si="41"/>
        <v>0</v>
      </c>
      <c r="AQ72" s="7">
        <f t="shared" si="41"/>
        <v>0</v>
      </c>
      <c r="AR72" s="7">
        <f t="shared" si="41"/>
        <v>0</v>
      </c>
      <c r="AS72" s="7">
        <f t="shared" si="41"/>
        <v>0</v>
      </c>
      <c r="AT72" s="7">
        <f t="shared" si="41"/>
        <v>0</v>
      </c>
      <c r="AU72" s="7">
        <f t="shared" si="41"/>
        <v>0</v>
      </c>
      <c r="AV72" s="7">
        <f t="shared" si="41"/>
        <v>0</v>
      </c>
      <c r="AW72" s="7">
        <f t="shared" si="41"/>
        <v>0</v>
      </c>
      <c r="AX72" s="7">
        <f t="shared" si="41"/>
        <v>0</v>
      </c>
      <c r="AY72" s="7">
        <f t="shared" si="41"/>
        <v>0</v>
      </c>
      <c r="AZ72" s="7">
        <f t="shared" si="41"/>
        <v>0</v>
      </c>
      <c r="BA72" s="7">
        <f t="shared" si="41"/>
        <v>0</v>
      </c>
      <c r="BB72" s="7">
        <f t="shared" si="41"/>
        <v>0</v>
      </c>
      <c r="BC72" s="7">
        <f t="shared" si="41"/>
        <v>0</v>
      </c>
      <c r="BD72" s="7">
        <f t="shared" si="41"/>
        <v>0</v>
      </c>
      <c r="BE72" s="7">
        <f t="shared" si="41"/>
        <v>0</v>
      </c>
      <c r="BF72" s="7">
        <f t="shared" si="41"/>
        <v>0</v>
      </c>
      <c r="BG72" s="7">
        <f t="shared" si="41"/>
        <v>0</v>
      </c>
      <c r="BH72" s="7">
        <f t="shared" si="41"/>
        <v>0</v>
      </c>
      <c r="BI72" s="7">
        <f t="shared" si="41"/>
        <v>0</v>
      </c>
      <c r="BJ72" s="7">
        <f t="shared" si="41"/>
        <v>0</v>
      </c>
      <c r="BK72" s="7">
        <f t="shared" si="41"/>
        <v>0</v>
      </c>
      <c r="BL72" s="7">
        <f t="shared" si="41"/>
        <v>0</v>
      </c>
      <c r="BM72" s="7">
        <f t="shared" si="41"/>
        <v>0</v>
      </c>
      <c r="BN72" s="7">
        <f t="shared" si="41"/>
        <v>0</v>
      </c>
      <c r="BO72" s="7">
        <f t="shared" si="41"/>
        <v>0</v>
      </c>
      <c r="BP72" s="7">
        <f t="shared" si="41"/>
        <v>0</v>
      </c>
    </row>
    <row r="73" spans="2:68">
      <c r="K73" s="38" t="s">
        <v>4</v>
      </c>
      <c r="L73" s="7">
        <f>IFERROR(STDEV(L66:L70),0)</f>
        <v>0.49961985549015153</v>
      </c>
      <c r="M73" s="7">
        <f t="shared" ref="M73:X73" si="42">IFERROR(STDEV(M66:M70),0)</f>
        <v>0.45916228068080689</v>
      </c>
      <c r="N73" s="7">
        <f t="shared" si="42"/>
        <v>0.55576073988722874</v>
      </c>
      <c r="O73" s="7">
        <f t="shared" si="42"/>
        <v>0</v>
      </c>
      <c r="P73" s="7">
        <f t="shared" si="42"/>
        <v>6.5192024052025982E-2</v>
      </c>
      <c r="Q73" s="7">
        <f t="shared" si="42"/>
        <v>4.5607017003965952E-2</v>
      </c>
      <c r="R73" s="7">
        <f t="shared" si="42"/>
        <v>0.11610340218960011</v>
      </c>
      <c r="S73" s="7">
        <f t="shared" si="42"/>
        <v>0.15833508770957833</v>
      </c>
      <c r="T73" s="7">
        <f t="shared" si="42"/>
        <v>2.1679483388679074E-2</v>
      </c>
      <c r="U73" s="7">
        <f t="shared" si="42"/>
        <v>0.15789236840328899</v>
      </c>
      <c r="V73" s="7">
        <f t="shared" si="42"/>
        <v>9.2736184954956488E-2</v>
      </c>
      <c r="W73" s="7">
        <f t="shared" si="42"/>
        <v>0.14024977718342341</v>
      </c>
      <c r="X73" s="7">
        <f t="shared" si="42"/>
        <v>0.15073154945133449</v>
      </c>
      <c r="Y73" s="7">
        <f t="shared" ref="Y73:BP73" si="43">IFERROR(STDEV(Y66:Y70),0)</f>
        <v>7.3280283842244373E-2</v>
      </c>
      <c r="Z73" s="7">
        <f t="shared" si="43"/>
        <v>0.23015212360523638</v>
      </c>
      <c r="AA73" s="7">
        <f t="shared" si="43"/>
        <v>0.13722244714331508</v>
      </c>
      <c r="AB73" s="7">
        <f t="shared" si="43"/>
        <v>0.10963576058932595</v>
      </c>
      <c r="AC73" s="7">
        <f t="shared" si="43"/>
        <v>4.7222875812470089E-2</v>
      </c>
      <c r="AD73" s="7">
        <f t="shared" si="43"/>
        <v>0.13794926603646704</v>
      </c>
      <c r="AE73" s="7">
        <f t="shared" si="43"/>
        <v>0.20887795479657489</v>
      </c>
      <c r="AF73" s="7">
        <f t="shared" si="43"/>
        <v>7.1554175279993706E-2</v>
      </c>
      <c r="AG73" s="7">
        <f t="shared" si="43"/>
        <v>0.13516656391282572</v>
      </c>
      <c r="AH73" s="7">
        <f t="shared" si="43"/>
        <v>0.14000000000000032</v>
      </c>
      <c r="AI73" s="7">
        <f t="shared" si="43"/>
        <v>0.18547236990991356</v>
      </c>
      <c r="AJ73" s="7">
        <f t="shared" si="43"/>
        <v>0.13038404810405282</v>
      </c>
      <c r="AK73" s="7">
        <f t="shared" si="43"/>
        <v>0</v>
      </c>
      <c r="AL73" s="7">
        <f t="shared" si="43"/>
        <v>0</v>
      </c>
      <c r="AM73" s="7">
        <f t="shared" si="43"/>
        <v>0</v>
      </c>
      <c r="AN73" s="7">
        <f t="shared" si="43"/>
        <v>0</v>
      </c>
      <c r="AO73" s="7">
        <f t="shared" si="43"/>
        <v>0</v>
      </c>
      <c r="AP73" s="7">
        <f t="shared" si="43"/>
        <v>0</v>
      </c>
      <c r="AQ73" s="7">
        <f t="shared" si="43"/>
        <v>0</v>
      </c>
      <c r="AR73" s="7">
        <f t="shared" si="43"/>
        <v>0</v>
      </c>
      <c r="AS73" s="7">
        <f t="shared" si="43"/>
        <v>0</v>
      </c>
      <c r="AT73" s="7">
        <f t="shared" si="43"/>
        <v>0</v>
      </c>
      <c r="AU73" s="7">
        <f t="shared" si="43"/>
        <v>0</v>
      </c>
      <c r="AV73" s="7">
        <f t="shared" si="43"/>
        <v>0</v>
      </c>
      <c r="AW73" s="7">
        <f t="shared" si="43"/>
        <v>0</v>
      </c>
      <c r="AX73" s="7">
        <f t="shared" si="43"/>
        <v>0</v>
      </c>
      <c r="AY73" s="7">
        <f t="shared" si="43"/>
        <v>0</v>
      </c>
      <c r="AZ73" s="7">
        <f t="shared" si="43"/>
        <v>0</v>
      </c>
      <c r="BA73" s="7">
        <f t="shared" si="43"/>
        <v>0</v>
      </c>
      <c r="BB73" s="7">
        <f t="shared" si="43"/>
        <v>0</v>
      </c>
      <c r="BC73" s="7">
        <f t="shared" si="43"/>
        <v>0</v>
      </c>
      <c r="BD73" s="7">
        <f t="shared" si="43"/>
        <v>0</v>
      </c>
      <c r="BE73" s="7">
        <f t="shared" si="43"/>
        <v>0</v>
      </c>
      <c r="BF73" s="7">
        <f t="shared" si="43"/>
        <v>0</v>
      </c>
      <c r="BG73" s="7">
        <f t="shared" si="43"/>
        <v>0</v>
      </c>
      <c r="BH73" s="7">
        <f t="shared" si="43"/>
        <v>0</v>
      </c>
      <c r="BI73" s="7">
        <f t="shared" si="43"/>
        <v>0</v>
      </c>
      <c r="BJ73" s="7">
        <f t="shared" si="43"/>
        <v>0</v>
      </c>
      <c r="BK73" s="7">
        <f t="shared" si="43"/>
        <v>0</v>
      </c>
      <c r="BL73" s="7">
        <f t="shared" si="43"/>
        <v>0</v>
      </c>
      <c r="BM73" s="7">
        <f t="shared" si="43"/>
        <v>0</v>
      </c>
      <c r="BN73" s="7">
        <f t="shared" si="43"/>
        <v>0</v>
      </c>
      <c r="BO73" s="7">
        <f t="shared" si="43"/>
        <v>0</v>
      </c>
      <c r="BP73" s="7">
        <f t="shared" si="43"/>
        <v>0</v>
      </c>
    </row>
    <row r="74" spans="2:68">
      <c r="K74" s="35" t="s">
        <v>5</v>
      </c>
      <c r="L74" s="7">
        <f>IFERROR(MEDIAN(L66:L70),0)</f>
        <v>12.92</v>
      </c>
      <c r="M74" s="7">
        <f t="shared" ref="M74:X74" si="44">IFERROR(MEDIAN(M66:M70),0)</f>
        <v>12.91</v>
      </c>
      <c r="N74" s="7">
        <f t="shared" si="44"/>
        <v>12.96</v>
      </c>
      <c r="O74" s="7">
        <f t="shared" si="44"/>
        <v>13</v>
      </c>
      <c r="P74" s="7">
        <f t="shared" si="44"/>
        <v>12.65</v>
      </c>
      <c r="Q74" s="7">
        <f t="shared" si="44"/>
        <v>12.74</v>
      </c>
      <c r="R74" s="7">
        <f t="shared" si="44"/>
        <v>12.8</v>
      </c>
      <c r="S74" s="7">
        <f t="shared" si="44"/>
        <v>13.2</v>
      </c>
      <c r="T74" s="7">
        <f t="shared" si="44"/>
        <v>13.13</v>
      </c>
      <c r="U74" s="7">
        <f t="shared" si="44"/>
        <v>13.12</v>
      </c>
      <c r="V74" s="7">
        <f t="shared" si="44"/>
        <v>13.02</v>
      </c>
      <c r="W74" s="7">
        <f t="shared" si="44"/>
        <v>13.53</v>
      </c>
      <c r="X74" s="7">
        <f t="shared" si="44"/>
        <v>13.26</v>
      </c>
      <c r="Y74" s="7">
        <f t="shared" ref="Y74:BP74" si="45">IFERROR(MEDIAN(Y66:Y70),0)</f>
        <v>13.2</v>
      </c>
      <c r="Z74" s="7">
        <f t="shared" si="45"/>
        <v>13.78</v>
      </c>
      <c r="AA74" s="7">
        <f t="shared" si="45"/>
        <v>13.78</v>
      </c>
      <c r="AB74" s="7">
        <f t="shared" si="45"/>
        <v>13.69</v>
      </c>
      <c r="AC74" s="7">
        <f t="shared" si="45"/>
        <v>14.08</v>
      </c>
      <c r="AD74" s="7">
        <f t="shared" si="45"/>
        <v>13.58</v>
      </c>
      <c r="AE74" s="7">
        <f t="shared" si="45"/>
        <v>13.6</v>
      </c>
      <c r="AF74" s="7">
        <f t="shared" si="45"/>
        <v>13.28</v>
      </c>
      <c r="AG74" s="7">
        <f t="shared" si="45"/>
        <v>13.5</v>
      </c>
      <c r="AH74" s="7">
        <f t="shared" si="45"/>
        <v>13.32</v>
      </c>
      <c r="AI74" s="7">
        <f t="shared" si="45"/>
        <v>13.2</v>
      </c>
      <c r="AJ74" s="7">
        <f t="shared" si="45"/>
        <v>14.15</v>
      </c>
      <c r="AK74" s="7">
        <f t="shared" si="45"/>
        <v>0</v>
      </c>
      <c r="AL74" s="7">
        <f t="shared" si="45"/>
        <v>0</v>
      </c>
      <c r="AM74" s="7">
        <f t="shared" si="45"/>
        <v>0</v>
      </c>
      <c r="AN74" s="7">
        <f t="shared" si="45"/>
        <v>0</v>
      </c>
      <c r="AO74" s="7">
        <f t="shared" si="45"/>
        <v>0</v>
      </c>
      <c r="AP74" s="7">
        <f t="shared" si="45"/>
        <v>0</v>
      </c>
      <c r="AQ74" s="7">
        <f t="shared" si="45"/>
        <v>0</v>
      </c>
      <c r="AR74" s="7">
        <f t="shared" si="45"/>
        <v>0</v>
      </c>
      <c r="AS74" s="7">
        <f t="shared" si="45"/>
        <v>0</v>
      </c>
      <c r="AT74" s="7">
        <f t="shared" si="45"/>
        <v>0</v>
      </c>
      <c r="AU74" s="7">
        <f t="shared" si="45"/>
        <v>0</v>
      </c>
      <c r="AV74" s="7">
        <f t="shared" si="45"/>
        <v>0</v>
      </c>
      <c r="AW74" s="7">
        <f t="shared" si="45"/>
        <v>0</v>
      </c>
      <c r="AX74" s="7">
        <f t="shared" si="45"/>
        <v>0</v>
      </c>
      <c r="AY74" s="7">
        <f t="shared" si="45"/>
        <v>0</v>
      </c>
      <c r="AZ74" s="7">
        <f t="shared" si="45"/>
        <v>0</v>
      </c>
      <c r="BA74" s="7">
        <f t="shared" si="45"/>
        <v>0</v>
      </c>
      <c r="BB74" s="7">
        <f t="shared" si="45"/>
        <v>0</v>
      </c>
      <c r="BC74" s="7">
        <f t="shared" si="45"/>
        <v>0</v>
      </c>
      <c r="BD74" s="7">
        <f t="shared" si="45"/>
        <v>0</v>
      </c>
      <c r="BE74" s="7">
        <f t="shared" si="45"/>
        <v>0</v>
      </c>
      <c r="BF74" s="7">
        <f t="shared" si="45"/>
        <v>0</v>
      </c>
      <c r="BG74" s="7">
        <f t="shared" si="45"/>
        <v>0</v>
      </c>
      <c r="BH74" s="7">
        <f t="shared" si="45"/>
        <v>0</v>
      </c>
      <c r="BI74" s="7">
        <f t="shared" si="45"/>
        <v>0</v>
      </c>
      <c r="BJ74" s="7">
        <f t="shared" si="45"/>
        <v>0</v>
      </c>
      <c r="BK74" s="7">
        <f t="shared" si="45"/>
        <v>0</v>
      </c>
      <c r="BL74" s="7">
        <f t="shared" si="45"/>
        <v>0</v>
      </c>
      <c r="BM74" s="7">
        <f t="shared" si="45"/>
        <v>0</v>
      </c>
      <c r="BN74" s="7">
        <f t="shared" si="45"/>
        <v>0</v>
      </c>
      <c r="BO74" s="7">
        <f t="shared" si="45"/>
        <v>0</v>
      </c>
      <c r="BP74" s="7">
        <f t="shared" si="45"/>
        <v>0</v>
      </c>
    </row>
    <row r="75" spans="2:68">
      <c r="K75" s="35" t="s">
        <v>6</v>
      </c>
      <c r="L75" s="7">
        <f>MAX(L66:L70)</f>
        <v>13.42</v>
      </c>
      <c r="M75" s="7">
        <f t="shared" ref="M75:X75" si="46">MAX(M66:M70)</f>
        <v>13.75</v>
      </c>
      <c r="N75" s="7">
        <f t="shared" si="46"/>
        <v>13.94</v>
      </c>
      <c r="O75" s="7">
        <f t="shared" si="46"/>
        <v>13</v>
      </c>
      <c r="P75" s="7">
        <f t="shared" si="46"/>
        <v>12.7</v>
      </c>
      <c r="Q75" s="7">
        <f t="shared" si="46"/>
        <v>12.8</v>
      </c>
      <c r="R75" s="7">
        <f t="shared" si="46"/>
        <v>12.92</v>
      </c>
      <c r="S75" s="7">
        <f t="shared" si="46"/>
        <v>13.45</v>
      </c>
      <c r="T75" s="7">
        <f t="shared" si="46"/>
        <v>13.13</v>
      </c>
      <c r="U75" s="7">
        <f t="shared" si="46"/>
        <v>13.25</v>
      </c>
      <c r="V75" s="7">
        <f t="shared" si="46"/>
        <v>13.12</v>
      </c>
      <c r="W75" s="7">
        <f t="shared" si="46"/>
        <v>13.78</v>
      </c>
      <c r="X75" s="7">
        <f t="shared" si="46"/>
        <v>13.44</v>
      </c>
      <c r="Y75" s="7">
        <f t="shared" ref="Y75:BP75" si="47">MAX(Y66:Y70)</f>
        <v>13.29</v>
      </c>
      <c r="Z75" s="7">
        <f t="shared" si="47"/>
        <v>13.95</v>
      </c>
      <c r="AA75" s="7">
        <f t="shared" si="47"/>
        <v>13.9</v>
      </c>
      <c r="AB75" s="7">
        <f t="shared" si="47"/>
        <v>13.84</v>
      </c>
      <c r="AC75" s="7">
        <f t="shared" si="47"/>
        <v>14.18</v>
      </c>
      <c r="AD75" s="7">
        <f t="shared" si="47"/>
        <v>13.77</v>
      </c>
      <c r="AE75" s="7">
        <f t="shared" si="47"/>
        <v>14.03</v>
      </c>
      <c r="AF75" s="7">
        <f t="shared" si="47"/>
        <v>13.4</v>
      </c>
      <c r="AG75" s="7">
        <f t="shared" si="47"/>
        <v>13.73</v>
      </c>
      <c r="AH75" s="7">
        <f t="shared" si="47"/>
        <v>13.56</v>
      </c>
      <c r="AI75" s="7">
        <f t="shared" si="47"/>
        <v>13.43</v>
      </c>
      <c r="AJ75" s="7">
        <f t="shared" si="47"/>
        <v>14.35</v>
      </c>
      <c r="AK75" s="7">
        <f t="shared" si="47"/>
        <v>0</v>
      </c>
      <c r="AL75" s="7">
        <f t="shared" si="47"/>
        <v>0</v>
      </c>
      <c r="AM75" s="7">
        <f t="shared" si="47"/>
        <v>0</v>
      </c>
      <c r="AN75" s="7">
        <f t="shared" si="47"/>
        <v>0</v>
      </c>
      <c r="AO75" s="7">
        <f t="shared" si="47"/>
        <v>0</v>
      </c>
      <c r="AP75" s="7">
        <f t="shared" si="47"/>
        <v>0</v>
      </c>
      <c r="AQ75" s="7">
        <f t="shared" si="47"/>
        <v>0</v>
      </c>
      <c r="AR75" s="7">
        <f t="shared" si="47"/>
        <v>0</v>
      </c>
      <c r="AS75" s="7">
        <f t="shared" si="47"/>
        <v>0</v>
      </c>
      <c r="AT75" s="7">
        <f t="shared" si="47"/>
        <v>0</v>
      </c>
      <c r="AU75" s="7">
        <f t="shared" si="47"/>
        <v>0</v>
      </c>
      <c r="AV75" s="7">
        <f t="shared" si="47"/>
        <v>0</v>
      </c>
      <c r="AW75" s="7">
        <f t="shared" si="47"/>
        <v>0</v>
      </c>
      <c r="AX75" s="7">
        <f t="shared" si="47"/>
        <v>0</v>
      </c>
      <c r="AY75" s="7">
        <f t="shared" si="47"/>
        <v>0</v>
      </c>
      <c r="AZ75" s="7">
        <f t="shared" si="47"/>
        <v>0</v>
      </c>
      <c r="BA75" s="7">
        <f t="shared" si="47"/>
        <v>0</v>
      </c>
      <c r="BB75" s="7">
        <f t="shared" si="47"/>
        <v>0</v>
      </c>
      <c r="BC75" s="7">
        <f t="shared" si="47"/>
        <v>0</v>
      </c>
      <c r="BD75" s="7">
        <f t="shared" si="47"/>
        <v>0</v>
      </c>
      <c r="BE75" s="7">
        <f t="shared" si="47"/>
        <v>0</v>
      </c>
      <c r="BF75" s="7">
        <f t="shared" si="47"/>
        <v>0</v>
      </c>
      <c r="BG75" s="7">
        <f t="shared" si="47"/>
        <v>0</v>
      </c>
      <c r="BH75" s="7">
        <f t="shared" si="47"/>
        <v>0</v>
      </c>
      <c r="BI75" s="7">
        <f t="shared" si="47"/>
        <v>0</v>
      </c>
      <c r="BJ75" s="7">
        <f t="shared" si="47"/>
        <v>0</v>
      </c>
      <c r="BK75" s="7">
        <f t="shared" si="47"/>
        <v>0</v>
      </c>
      <c r="BL75" s="7">
        <f t="shared" si="47"/>
        <v>0</v>
      </c>
      <c r="BM75" s="7">
        <f t="shared" si="47"/>
        <v>0</v>
      </c>
      <c r="BN75" s="7">
        <f t="shared" si="47"/>
        <v>0</v>
      </c>
      <c r="BO75" s="7">
        <f t="shared" si="47"/>
        <v>0</v>
      </c>
      <c r="BP75" s="7">
        <f t="shared" si="47"/>
        <v>0</v>
      </c>
    </row>
    <row r="76" spans="2:68">
      <c r="K76" s="35" t="s">
        <v>7</v>
      </c>
      <c r="L76" s="7">
        <f>MIN(L66:L70)</f>
        <v>12.07</v>
      </c>
      <c r="M76" s="7">
        <f t="shared" ref="M76:X76" si="48">MIN(M66:M70)</f>
        <v>12.58</v>
      </c>
      <c r="N76" s="7">
        <f t="shared" si="48"/>
        <v>12.61</v>
      </c>
      <c r="O76" s="7">
        <f t="shared" si="48"/>
        <v>13</v>
      </c>
      <c r="P76" s="7">
        <f t="shared" si="48"/>
        <v>12.55</v>
      </c>
      <c r="Q76" s="7">
        <f t="shared" si="48"/>
        <v>12.7</v>
      </c>
      <c r="R76" s="7">
        <f t="shared" si="48"/>
        <v>12.6</v>
      </c>
      <c r="S76" s="7">
        <f t="shared" si="48"/>
        <v>13.05</v>
      </c>
      <c r="T76" s="7">
        <f t="shared" si="48"/>
        <v>13.08</v>
      </c>
      <c r="U76" s="7">
        <f t="shared" si="48"/>
        <v>12.88</v>
      </c>
      <c r="V76" s="7">
        <f t="shared" si="48"/>
        <v>12.9</v>
      </c>
      <c r="W76" s="7">
        <f t="shared" si="48"/>
        <v>13.4</v>
      </c>
      <c r="X76" s="7">
        <f t="shared" si="48"/>
        <v>13.12</v>
      </c>
      <c r="Y76" s="7">
        <f t="shared" ref="Y76:BP76" si="49">MIN(Y66:Y70)</f>
        <v>13.13</v>
      </c>
      <c r="Z76" s="7">
        <f t="shared" si="49"/>
        <v>13.45</v>
      </c>
      <c r="AA76" s="7">
        <f t="shared" si="49"/>
        <v>13.55</v>
      </c>
      <c r="AB76" s="7">
        <f t="shared" si="49"/>
        <v>13.59</v>
      </c>
      <c r="AC76" s="7">
        <f t="shared" si="49"/>
        <v>14.07</v>
      </c>
      <c r="AD76" s="7">
        <f t="shared" si="49"/>
        <v>13.45</v>
      </c>
      <c r="AE76" s="7">
        <f t="shared" si="49"/>
        <v>13.53</v>
      </c>
      <c r="AF76" s="7">
        <f t="shared" si="49"/>
        <v>13.2</v>
      </c>
      <c r="AG76" s="7">
        <f t="shared" si="49"/>
        <v>13.4</v>
      </c>
      <c r="AH76" s="7">
        <f t="shared" si="49"/>
        <v>13.18</v>
      </c>
      <c r="AI76" s="7">
        <f t="shared" si="49"/>
        <v>12.97</v>
      </c>
      <c r="AJ76" s="7">
        <f t="shared" si="49"/>
        <v>14</v>
      </c>
      <c r="AK76" s="7">
        <f t="shared" si="49"/>
        <v>0</v>
      </c>
      <c r="AL76" s="7">
        <f t="shared" si="49"/>
        <v>0</v>
      </c>
      <c r="AM76" s="7">
        <f t="shared" si="49"/>
        <v>0</v>
      </c>
      <c r="AN76" s="7">
        <f t="shared" si="49"/>
        <v>0</v>
      </c>
      <c r="AO76" s="7">
        <f t="shared" si="49"/>
        <v>0</v>
      </c>
      <c r="AP76" s="7">
        <f t="shared" si="49"/>
        <v>0</v>
      </c>
      <c r="AQ76" s="7">
        <f t="shared" si="49"/>
        <v>0</v>
      </c>
      <c r="AR76" s="7">
        <f t="shared" si="49"/>
        <v>0</v>
      </c>
      <c r="AS76" s="7">
        <f t="shared" si="49"/>
        <v>0</v>
      </c>
      <c r="AT76" s="7">
        <f t="shared" si="49"/>
        <v>0</v>
      </c>
      <c r="AU76" s="7">
        <f t="shared" si="49"/>
        <v>0</v>
      </c>
      <c r="AV76" s="7">
        <f t="shared" si="49"/>
        <v>0</v>
      </c>
      <c r="AW76" s="7">
        <f t="shared" si="49"/>
        <v>0</v>
      </c>
      <c r="AX76" s="7">
        <f t="shared" si="49"/>
        <v>0</v>
      </c>
      <c r="AY76" s="7">
        <f t="shared" si="49"/>
        <v>0</v>
      </c>
      <c r="AZ76" s="7">
        <f t="shared" si="49"/>
        <v>0</v>
      </c>
      <c r="BA76" s="7">
        <f t="shared" si="49"/>
        <v>0</v>
      </c>
      <c r="BB76" s="7">
        <f t="shared" si="49"/>
        <v>0</v>
      </c>
      <c r="BC76" s="7">
        <f t="shared" si="49"/>
        <v>0</v>
      </c>
      <c r="BD76" s="7">
        <f t="shared" si="49"/>
        <v>0</v>
      </c>
      <c r="BE76" s="7">
        <f t="shared" si="49"/>
        <v>0</v>
      </c>
      <c r="BF76" s="7">
        <f t="shared" si="49"/>
        <v>0</v>
      </c>
      <c r="BG76" s="7">
        <f t="shared" si="49"/>
        <v>0</v>
      </c>
      <c r="BH76" s="7">
        <f t="shared" si="49"/>
        <v>0</v>
      </c>
      <c r="BI76" s="7">
        <f t="shared" si="49"/>
        <v>0</v>
      </c>
      <c r="BJ76" s="7">
        <f t="shared" si="49"/>
        <v>0</v>
      </c>
      <c r="BK76" s="7">
        <f t="shared" si="49"/>
        <v>0</v>
      </c>
      <c r="BL76" s="7">
        <f t="shared" si="49"/>
        <v>0</v>
      </c>
      <c r="BM76" s="7">
        <f t="shared" si="49"/>
        <v>0</v>
      </c>
      <c r="BN76" s="7">
        <f t="shared" si="49"/>
        <v>0</v>
      </c>
      <c r="BO76" s="7">
        <f t="shared" si="49"/>
        <v>0</v>
      </c>
      <c r="BP76" s="7">
        <f t="shared" si="49"/>
        <v>0</v>
      </c>
    </row>
    <row r="77" spans="2:68" ht="15.75" thickBot="1">
      <c r="K77" s="36" t="s">
        <v>9</v>
      </c>
      <c r="L77" s="8">
        <f>L75-L76</f>
        <v>1.3499999999999996</v>
      </c>
      <c r="M77" s="8">
        <f t="shared" ref="M77:X77" si="50">M75-M76</f>
        <v>1.17</v>
      </c>
      <c r="N77" s="8">
        <f t="shared" si="50"/>
        <v>1.33</v>
      </c>
      <c r="O77" s="8">
        <f t="shared" si="50"/>
        <v>0</v>
      </c>
      <c r="P77" s="8">
        <f t="shared" si="50"/>
        <v>0.14999999999999858</v>
      </c>
      <c r="Q77" s="8">
        <f t="shared" si="50"/>
        <v>0.10000000000000142</v>
      </c>
      <c r="R77" s="8">
        <f t="shared" si="50"/>
        <v>0.32000000000000028</v>
      </c>
      <c r="S77" s="8">
        <f t="shared" si="50"/>
        <v>0.39999999999999858</v>
      </c>
      <c r="T77" s="8">
        <f t="shared" si="50"/>
        <v>5.0000000000000711E-2</v>
      </c>
      <c r="U77" s="8">
        <f t="shared" si="50"/>
        <v>0.36999999999999922</v>
      </c>
      <c r="V77" s="8">
        <f t="shared" si="50"/>
        <v>0.21999999999999886</v>
      </c>
      <c r="W77" s="8">
        <f t="shared" si="50"/>
        <v>0.37999999999999901</v>
      </c>
      <c r="X77" s="8">
        <f t="shared" si="50"/>
        <v>0.32000000000000028</v>
      </c>
      <c r="Y77" s="8">
        <f t="shared" ref="Y77:BP77" si="51">Y75-Y76</f>
        <v>0.15999999999999837</v>
      </c>
      <c r="Z77" s="8">
        <f t="shared" si="51"/>
        <v>0.5</v>
      </c>
      <c r="AA77" s="8">
        <f t="shared" si="51"/>
        <v>0.34999999999999964</v>
      </c>
      <c r="AB77" s="8">
        <f t="shared" si="51"/>
        <v>0.25</v>
      </c>
      <c r="AC77" s="8">
        <f t="shared" si="51"/>
        <v>0.10999999999999943</v>
      </c>
      <c r="AD77" s="8">
        <f t="shared" si="51"/>
        <v>0.32000000000000028</v>
      </c>
      <c r="AE77" s="8">
        <f t="shared" si="51"/>
        <v>0.5</v>
      </c>
      <c r="AF77" s="8">
        <f t="shared" si="51"/>
        <v>0.20000000000000107</v>
      </c>
      <c r="AG77" s="8">
        <f t="shared" si="51"/>
        <v>0.33000000000000007</v>
      </c>
      <c r="AH77" s="8">
        <f t="shared" si="51"/>
        <v>0.38000000000000078</v>
      </c>
      <c r="AI77" s="8">
        <f t="shared" si="51"/>
        <v>0.45999999999999908</v>
      </c>
      <c r="AJ77" s="8">
        <f t="shared" si="51"/>
        <v>0.34999999999999964</v>
      </c>
      <c r="AK77" s="8">
        <f t="shared" si="51"/>
        <v>0</v>
      </c>
      <c r="AL77" s="8">
        <f t="shared" si="51"/>
        <v>0</v>
      </c>
      <c r="AM77" s="8">
        <f t="shared" si="51"/>
        <v>0</v>
      </c>
      <c r="AN77" s="8">
        <f t="shared" si="51"/>
        <v>0</v>
      </c>
      <c r="AO77" s="8">
        <f t="shared" si="51"/>
        <v>0</v>
      </c>
      <c r="AP77" s="8">
        <f t="shared" si="51"/>
        <v>0</v>
      </c>
      <c r="AQ77" s="8">
        <f t="shared" si="51"/>
        <v>0</v>
      </c>
      <c r="AR77" s="8">
        <f t="shared" si="51"/>
        <v>0</v>
      </c>
      <c r="AS77" s="8">
        <f t="shared" si="51"/>
        <v>0</v>
      </c>
      <c r="AT77" s="8">
        <f t="shared" si="51"/>
        <v>0</v>
      </c>
      <c r="AU77" s="8">
        <f t="shared" si="51"/>
        <v>0</v>
      </c>
      <c r="AV77" s="8">
        <f t="shared" si="51"/>
        <v>0</v>
      </c>
      <c r="AW77" s="8">
        <f t="shared" si="51"/>
        <v>0</v>
      </c>
      <c r="AX77" s="8">
        <f t="shared" si="51"/>
        <v>0</v>
      </c>
      <c r="AY77" s="8">
        <f t="shared" si="51"/>
        <v>0</v>
      </c>
      <c r="AZ77" s="8">
        <f t="shared" si="51"/>
        <v>0</v>
      </c>
      <c r="BA77" s="8">
        <f t="shared" si="51"/>
        <v>0</v>
      </c>
      <c r="BB77" s="8">
        <f t="shared" si="51"/>
        <v>0</v>
      </c>
      <c r="BC77" s="8">
        <f t="shared" si="51"/>
        <v>0</v>
      </c>
      <c r="BD77" s="8">
        <f t="shared" si="51"/>
        <v>0</v>
      </c>
      <c r="BE77" s="8">
        <f t="shared" si="51"/>
        <v>0</v>
      </c>
      <c r="BF77" s="8">
        <f t="shared" si="51"/>
        <v>0</v>
      </c>
      <c r="BG77" s="8">
        <f t="shared" si="51"/>
        <v>0</v>
      </c>
      <c r="BH77" s="8">
        <f t="shared" si="51"/>
        <v>0</v>
      </c>
      <c r="BI77" s="8">
        <f t="shared" si="51"/>
        <v>0</v>
      </c>
      <c r="BJ77" s="8">
        <f t="shared" si="51"/>
        <v>0</v>
      </c>
      <c r="BK77" s="8">
        <f t="shared" si="51"/>
        <v>0</v>
      </c>
      <c r="BL77" s="8">
        <f t="shared" si="51"/>
        <v>0</v>
      </c>
      <c r="BM77" s="8">
        <f t="shared" si="51"/>
        <v>0</v>
      </c>
      <c r="BN77" s="8">
        <f t="shared" si="51"/>
        <v>0</v>
      </c>
      <c r="BO77" s="8">
        <f t="shared" si="51"/>
        <v>0</v>
      </c>
      <c r="BP77" s="8">
        <f t="shared" si="51"/>
        <v>0</v>
      </c>
    </row>
    <row r="78" spans="2:68" ht="16.5" thickTop="1">
      <c r="B78" s="28" t="s">
        <v>40</v>
      </c>
      <c r="C78" s="28" t="s">
        <v>41</v>
      </c>
      <c r="E78" s="22" t="s">
        <v>32</v>
      </c>
      <c r="F78" s="23"/>
      <c r="G78" s="42" t="s">
        <v>42</v>
      </c>
      <c r="H78" s="43"/>
      <c r="K78" s="39" t="s">
        <v>34</v>
      </c>
      <c r="L78" s="40">
        <f>$F$82</f>
        <v>13.563862499999999</v>
      </c>
      <c r="M78" s="40">
        <f t="shared" ref="M78:BP78" si="52">$F$82</f>
        <v>13.563862499999999</v>
      </c>
      <c r="N78" s="40">
        <f t="shared" si="52"/>
        <v>13.563862499999999</v>
      </c>
      <c r="O78" s="40">
        <f t="shared" si="52"/>
        <v>13.563862499999999</v>
      </c>
      <c r="P78" s="40">
        <f t="shared" si="52"/>
        <v>13.563862499999999</v>
      </c>
      <c r="Q78" s="40">
        <f t="shared" si="52"/>
        <v>13.563862499999999</v>
      </c>
      <c r="R78" s="40">
        <f t="shared" si="52"/>
        <v>13.563862499999999</v>
      </c>
      <c r="S78" s="40">
        <f t="shared" si="52"/>
        <v>13.563862499999999</v>
      </c>
      <c r="T78" s="40">
        <f t="shared" si="52"/>
        <v>13.563862499999999</v>
      </c>
      <c r="U78" s="40">
        <f t="shared" si="52"/>
        <v>13.563862499999999</v>
      </c>
      <c r="V78" s="40">
        <f t="shared" si="52"/>
        <v>13.563862499999999</v>
      </c>
      <c r="W78" s="40">
        <f t="shared" si="52"/>
        <v>13.563862499999999</v>
      </c>
      <c r="X78" s="40">
        <f t="shared" si="52"/>
        <v>13.563862499999999</v>
      </c>
      <c r="Y78" s="40">
        <f t="shared" si="52"/>
        <v>13.563862499999999</v>
      </c>
      <c r="Z78" s="40">
        <f t="shared" si="52"/>
        <v>13.563862499999999</v>
      </c>
      <c r="AA78" s="40">
        <f t="shared" si="52"/>
        <v>13.563862499999999</v>
      </c>
      <c r="AB78" s="40">
        <f t="shared" si="52"/>
        <v>13.563862499999999</v>
      </c>
      <c r="AC78" s="40">
        <f t="shared" si="52"/>
        <v>13.563862499999999</v>
      </c>
      <c r="AD78" s="40">
        <f t="shared" si="52"/>
        <v>13.563862499999999</v>
      </c>
      <c r="AE78" s="40">
        <f t="shared" si="52"/>
        <v>13.563862499999999</v>
      </c>
      <c r="AF78" s="40">
        <f t="shared" si="52"/>
        <v>13.563862499999999</v>
      </c>
      <c r="AG78" s="40">
        <f t="shared" si="52"/>
        <v>13.563862499999999</v>
      </c>
      <c r="AH78" s="40">
        <f t="shared" si="52"/>
        <v>13.563862499999999</v>
      </c>
      <c r="AI78" s="40">
        <f t="shared" si="52"/>
        <v>13.563862499999999</v>
      </c>
      <c r="AJ78" s="40">
        <f t="shared" si="52"/>
        <v>13.563862499999999</v>
      </c>
      <c r="AK78" s="40">
        <f t="shared" si="52"/>
        <v>13.563862499999999</v>
      </c>
      <c r="AL78" s="40">
        <f t="shared" si="52"/>
        <v>13.563862499999999</v>
      </c>
      <c r="AM78" s="40">
        <f t="shared" si="52"/>
        <v>13.563862499999999</v>
      </c>
      <c r="AN78" s="40">
        <f t="shared" si="52"/>
        <v>13.563862499999999</v>
      </c>
      <c r="AO78" s="40">
        <f t="shared" si="52"/>
        <v>13.563862499999999</v>
      </c>
      <c r="AP78" s="40">
        <f t="shared" si="52"/>
        <v>13.563862499999999</v>
      </c>
      <c r="AQ78" s="40">
        <f t="shared" si="52"/>
        <v>13.563862499999999</v>
      </c>
      <c r="AR78" s="40">
        <f t="shared" si="52"/>
        <v>13.563862499999999</v>
      </c>
      <c r="AS78" s="40">
        <f t="shared" si="52"/>
        <v>13.563862499999999</v>
      </c>
      <c r="AT78" s="40">
        <f t="shared" si="52"/>
        <v>13.563862499999999</v>
      </c>
      <c r="AU78" s="40">
        <f t="shared" si="52"/>
        <v>13.563862499999999</v>
      </c>
      <c r="AV78" s="40">
        <f t="shared" si="52"/>
        <v>13.563862499999999</v>
      </c>
      <c r="AW78" s="40">
        <f t="shared" si="52"/>
        <v>13.563862499999999</v>
      </c>
      <c r="AX78" s="40">
        <f t="shared" si="52"/>
        <v>13.563862499999999</v>
      </c>
      <c r="AY78" s="40">
        <f t="shared" si="52"/>
        <v>13.563862499999999</v>
      </c>
      <c r="AZ78" s="40">
        <f t="shared" si="52"/>
        <v>13.563862499999999</v>
      </c>
      <c r="BA78" s="40">
        <f t="shared" si="52"/>
        <v>13.563862499999999</v>
      </c>
      <c r="BB78" s="40">
        <f t="shared" si="52"/>
        <v>13.563862499999999</v>
      </c>
      <c r="BC78" s="40">
        <f t="shared" si="52"/>
        <v>13.563862499999999</v>
      </c>
      <c r="BD78" s="40">
        <f t="shared" si="52"/>
        <v>13.563862499999999</v>
      </c>
      <c r="BE78" s="40">
        <f t="shared" si="52"/>
        <v>13.563862499999999</v>
      </c>
      <c r="BF78" s="40">
        <f t="shared" si="52"/>
        <v>13.563862499999999</v>
      </c>
      <c r="BG78" s="40">
        <f t="shared" si="52"/>
        <v>13.563862499999999</v>
      </c>
      <c r="BH78" s="40">
        <f t="shared" si="52"/>
        <v>13.563862499999999</v>
      </c>
      <c r="BI78" s="40">
        <f t="shared" si="52"/>
        <v>13.563862499999999</v>
      </c>
      <c r="BJ78" s="40">
        <f t="shared" si="52"/>
        <v>13.563862499999999</v>
      </c>
      <c r="BK78" s="40">
        <f t="shared" si="52"/>
        <v>13.563862499999999</v>
      </c>
      <c r="BL78" s="40">
        <f t="shared" si="52"/>
        <v>13.563862499999999</v>
      </c>
      <c r="BM78" s="40">
        <f t="shared" si="52"/>
        <v>13.563862499999999</v>
      </c>
      <c r="BN78" s="40">
        <f t="shared" si="52"/>
        <v>13.563862499999999</v>
      </c>
      <c r="BO78" s="40">
        <f t="shared" si="52"/>
        <v>13.563862499999999</v>
      </c>
      <c r="BP78" s="40">
        <f t="shared" si="52"/>
        <v>13.563862499999999</v>
      </c>
    </row>
    <row r="79" spans="2:68">
      <c r="B79" s="27" t="s">
        <v>38</v>
      </c>
      <c r="C79" s="21">
        <f>AVERAGEA(L72:O72)</f>
        <v>13.0085</v>
      </c>
      <c r="E79" s="25" t="s">
        <v>33</v>
      </c>
      <c r="F79" s="23"/>
      <c r="G79" s="44" t="s">
        <v>43</v>
      </c>
      <c r="H79" s="31"/>
      <c r="K79" s="39" t="s">
        <v>36</v>
      </c>
      <c r="L79" s="40">
        <f>$F$83</f>
        <v>13.0085</v>
      </c>
      <c r="M79" s="40">
        <f t="shared" ref="M79:BP79" si="53">$F$83</f>
        <v>13.0085</v>
      </c>
      <c r="N79" s="40">
        <f t="shared" si="53"/>
        <v>13.0085</v>
      </c>
      <c r="O79" s="40">
        <f t="shared" si="53"/>
        <v>13.0085</v>
      </c>
      <c r="P79" s="40">
        <f t="shared" si="53"/>
        <v>13.0085</v>
      </c>
      <c r="Q79" s="40">
        <f t="shared" si="53"/>
        <v>13.0085</v>
      </c>
      <c r="R79" s="40">
        <f t="shared" si="53"/>
        <v>13.0085</v>
      </c>
      <c r="S79" s="40">
        <f t="shared" si="53"/>
        <v>13.0085</v>
      </c>
      <c r="T79" s="40">
        <f t="shared" si="53"/>
        <v>13.0085</v>
      </c>
      <c r="U79" s="40">
        <f t="shared" si="53"/>
        <v>13.0085</v>
      </c>
      <c r="V79" s="40">
        <f t="shared" si="53"/>
        <v>13.0085</v>
      </c>
      <c r="W79" s="40">
        <f t="shared" si="53"/>
        <v>13.0085</v>
      </c>
      <c r="X79" s="40">
        <f t="shared" si="53"/>
        <v>13.0085</v>
      </c>
      <c r="Y79" s="40">
        <f t="shared" si="53"/>
        <v>13.0085</v>
      </c>
      <c r="Z79" s="40">
        <f t="shared" si="53"/>
        <v>13.0085</v>
      </c>
      <c r="AA79" s="40">
        <f t="shared" si="53"/>
        <v>13.0085</v>
      </c>
      <c r="AB79" s="40">
        <f t="shared" si="53"/>
        <v>13.0085</v>
      </c>
      <c r="AC79" s="40">
        <f t="shared" si="53"/>
        <v>13.0085</v>
      </c>
      <c r="AD79" s="40">
        <f t="shared" si="53"/>
        <v>13.0085</v>
      </c>
      <c r="AE79" s="40">
        <f t="shared" si="53"/>
        <v>13.0085</v>
      </c>
      <c r="AF79" s="40">
        <f t="shared" si="53"/>
        <v>13.0085</v>
      </c>
      <c r="AG79" s="40">
        <f t="shared" si="53"/>
        <v>13.0085</v>
      </c>
      <c r="AH79" s="40">
        <f t="shared" si="53"/>
        <v>13.0085</v>
      </c>
      <c r="AI79" s="40">
        <f t="shared" si="53"/>
        <v>13.0085</v>
      </c>
      <c r="AJ79" s="40">
        <f t="shared" si="53"/>
        <v>13.0085</v>
      </c>
      <c r="AK79" s="40">
        <f t="shared" si="53"/>
        <v>13.0085</v>
      </c>
      <c r="AL79" s="40">
        <f t="shared" si="53"/>
        <v>13.0085</v>
      </c>
      <c r="AM79" s="40">
        <f t="shared" si="53"/>
        <v>13.0085</v>
      </c>
      <c r="AN79" s="40">
        <f t="shared" si="53"/>
        <v>13.0085</v>
      </c>
      <c r="AO79" s="40">
        <f t="shared" si="53"/>
        <v>13.0085</v>
      </c>
      <c r="AP79" s="40">
        <f t="shared" si="53"/>
        <v>13.0085</v>
      </c>
      <c r="AQ79" s="40">
        <f t="shared" si="53"/>
        <v>13.0085</v>
      </c>
      <c r="AR79" s="40">
        <f t="shared" si="53"/>
        <v>13.0085</v>
      </c>
      <c r="AS79" s="40">
        <f t="shared" si="53"/>
        <v>13.0085</v>
      </c>
      <c r="AT79" s="40">
        <f t="shared" si="53"/>
        <v>13.0085</v>
      </c>
      <c r="AU79" s="40">
        <f t="shared" si="53"/>
        <v>13.0085</v>
      </c>
      <c r="AV79" s="40">
        <f t="shared" si="53"/>
        <v>13.0085</v>
      </c>
      <c r="AW79" s="40">
        <f t="shared" si="53"/>
        <v>13.0085</v>
      </c>
      <c r="AX79" s="40">
        <f t="shared" si="53"/>
        <v>13.0085</v>
      </c>
      <c r="AY79" s="40">
        <f t="shared" si="53"/>
        <v>13.0085</v>
      </c>
      <c r="AZ79" s="40">
        <f t="shared" si="53"/>
        <v>13.0085</v>
      </c>
      <c r="BA79" s="40">
        <f t="shared" si="53"/>
        <v>13.0085</v>
      </c>
      <c r="BB79" s="40">
        <f t="shared" si="53"/>
        <v>13.0085</v>
      </c>
      <c r="BC79" s="40">
        <f t="shared" si="53"/>
        <v>13.0085</v>
      </c>
      <c r="BD79" s="40">
        <f t="shared" si="53"/>
        <v>13.0085</v>
      </c>
      <c r="BE79" s="40">
        <f t="shared" si="53"/>
        <v>13.0085</v>
      </c>
      <c r="BF79" s="40">
        <f t="shared" si="53"/>
        <v>13.0085</v>
      </c>
      <c r="BG79" s="40">
        <f t="shared" si="53"/>
        <v>13.0085</v>
      </c>
      <c r="BH79" s="40">
        <f t="shared" si="53"/>
        <v>13.0085</v>
      </c>
      <c r="BI79" s="40">
        <f t="shared" si="53"/>
        <v>13.0085</v>
      </c>
      <c r="BJ79" s="40">
        <f t="shared" si="53"/>
        <v>13.0085</v>
      </c>
      <c r="BK79" s="40">
        <f t="shared" si="53"/>
        <v>13.0085</v>
      </c>
      <c r="BL79" s="40">
        <f t="shared" si="53"/>
        <v>13.0085</v>
      </c>
      <c r="BM79" s="40">
        <f t="shared" si="53"/>
        <v>13.0085</v>
      </c>
      <c r="BN79" s="40">
        <f t="shared" si="53"/>
        <v>13.0085</v>
      </c>
      <c r="BO79" s="40">
        <f t="shared" si="53"/>
        <v>13.0085</v>
      </c>
      <c r="BP79" s="40">
        <f t="shared" si="53"/>
        <v>13.0085</v>
      </c>
    </row>
    <row r="80" spans="2:68" ht="15.75">
      <c r="B80" s="59" t="s">
        <v>53</v>
      </c>
      <c r="C80" s="60">
        <f>STDEV(L73:O73)</f>
        <v>0.2555125366430831</v>
      </c>
      <c r="E80" s="26" t="s">
        <v>37</v>
      </c>
      <c r="F80" s="23"/>
      <c r="G80" s="45" t="s">
        <v>44</v>
      </c>
      <c r="H80" s="62">
        <v>14.5</v>
      </c>
      <c r="K80" s="39" t="s">
        <v>35</v>
      </c>
      <c r="L80" s="40">
        <f>$F$84</f>
        <v>12.4531375</v>
      </c>
      <c r="M80" s="40">
        <f t="shared" ref="M80:BP80" si="54">$F$84</f>
        <v>12.4531375</v>
      </c>
      <c r="N80" s="40">
        <f t="shared" si="54"/>
        <v>12.4531375</v>
      </c>
      <c r="O80" s="40">
        <f t="shared" si="54"/>
        <v>12.4531375</v>
      </c>
      <c r="P80" s="40">
        <f t="shared" si="54"/>
        <v>12.4531375</v>
      </c>
      <c r="Q80" s="40">
        <f t="shared" si="54"/>
        <v>12.4531375</v>
      </c>
      <c r="R80" s="40">
        <f t="shared" si="54"/>
        <v>12.4531375</v>
      </c>
      <c r="S80" s="40">
        <f t="shared" si="54"/>
        <v>12.4531375</v>
      </c>
      <c r="T80" s="40">
        <f t="shared" si="54"/>
        <v>12.4531375</v>
      </c>
      <c r="U80" s="40">
        <f t="shared" si="54"/>
        <v>12.4531375</v>
      </c>
      <c r="V80" s="40">
        <f t="shared" si="54"/>
        <v>12.4531375</v>
      </c>
      <c r="W80" s="40">
        <f t="shared" si="54"/>
        <v>12.4531375</v>
      </c>
      <c r="X80" s="40">
        <f t="shared" si="54"/>
        <v>12.4531375</v>
      </c>
      <c r="Y80" s="40">
        <f t="shared" si="54"/>
        <v>12.4531375</v>
      </c>
      <c r="Z80" s="40">
        <f t="shared" si="54"/>
        <v>12.4531375</v>
      </c>
      <c r="AA80" s="40">
        <f t="shared" si="54"/>
        <v>12.4531375</v>
      </c>
      <c r="AB80" s="40">
        <f t="shared" si="54"/>
        <v>12.4531375</v>
      </c>
      <c r="AC80" s="40">
        <f t="shared" si="54"/>
        <v>12.4531375</v>
      </c>
      <c r="AD80" s="40">
        <f t="shared" si="54"/>
        <v>12.4531375</v>
      </c>
      <c r="AE80" s="40">
        <f t="shared" si="54"/>
        <v>12.4531375</v>
      </c>
      <c r="AF80" s="40">
        <f t="shared" si="54"/>
        <v>12.4531375</v>
      </c>
      <c r="AG80" s="40">
        <f t="shared" si="54"/>
        <v>12.4531375</v>
      </c>
      <c r="AH80" s="40">
        <f t="shared" si="54"/>
        <v>12.4531375</v>
      </c>
      <c r="AI80" s="40">
        <f t="shared" si="54"/>
        <v>12.4531375</v>
      </c>
      <c r="AJ80" s="40">
        <f t="shared" si="54"/>
        <v>12.4531375</v>
      </c>
      <c r="AK80" s="40">
        <f t="shared" si="54"/>
        <v>12.4531375</v>
      </c>
      <c r="AL80" s="40">
        <f t="shared" si="54"/>
        <v>12.4531375</v>
      </c>
      <c r="AM80" s="40">
        <f t="shared" si="54"/>
        <v>12.4531375</v>
      </c>
      <c r="AN80" s="40">
        <f t="shared" si="54"/>
        <v>12.4531375</v>
      </c>
      <c r="AO80" s="40">
        <f t="shared" si="54"/>
        <v>12.4531375</v>
      </c>
      <c r="AP80" s="40">
        <f t="shared" si="54"/>
        <v>12.4531375</v>
      </c>
      <c r="AQ80" s="40">
        <f t="shared" si="54"/>
        <v>12.4531375</v>
      </c>
      <c r="AR80" s="40">
        <f t="shared" si="54"/>
        <v>12.4531375</v>
      </c>
      <c r="AS80" s="40">
        <f t="shared" si="54"/>
        <v>12.4531375</v>
      </c>
      <c r="AT80" s="40">
        <f t="shared" si="54"/>
        <v>12.4531375</v>
      </c>
      <c r="AU80" s="40">
        <f t="shared" si="54"/>
        <v>12.4531375</v>
      </c>
      <c r="AV80" s="40">
        <f t="shared" si="54"/>
        <v>12.4531375</v>
      </c>
      <c r="AW80" s="40">
        <f t="shared" si="54"/>
        <v>12.4531375</v>
      </c>
      <c r="AX80" s="40">
        <f t="shared" si="54"/>
        <v>12.4531375</v>
      </c>
      <c r="AY80" s="40">
        <f t="shared" si="54"/>
        <v>12.4531375</v>
      </c>
      <c r="AZ80" s="40">
        <f t="shared" si="54"/>
        <v>12.4531375</v>
      </c>
      <c r="BA80" s="40">
        <f t="shared" si="54"/>
        <v>12.4531375</v>
      </c>
      <c r="BB80" s="40">
        <f t="shared" si="54"/>
        <v>12.4531375</v>
      </c>
      <c r="BC80" s="40">
        <f t="shared" si="54"/>
        <v>12.4531375</v>
      </c>
      <c r="BD80" s="40">
        <f t="shared" si="54"/>
        <v>12.4531375</v>
      </c>
      <c r="BE80" s="40">
        <f t="shared" si="54"/>
        <v>12.4531375</v>
      </c>
      <c r="BF80" s="40">
        <f t="shared" si="54"/>
        <v>12.4531375</v>
      </c>
      <c r="BG80" s="40">
        <f t="shared" si="54"/>
        <v>12.4531375</v>
      </c>
      <c r="BH80" s="40">
        <f t="shared" si="54"/>
        <v>12.4531375</v>
      </c>
      <c r="BI80" s="40">
        <f t="shared" si="54"/>
        <v>12.4531375</v>
      </c>
      <c r="BJ80" s="40">
        <f t="shared" si="54"/>
        <v>12.4531375</v>
      </c>
      <c r="BK80" s="40">
        <f t="shared" si="54"/>
        <v>12.4531375</v>
      </c>
      <c r="BL80" s="40">
        <f t="shared" si="54"/>
        <v>12.4531375</v>
      </c>
      <c r="BM80" s="40">
        <f t="shared" si="54"/>
        <v>12.4531375</v>
      </c>
      <c r="BN80" s="40">
        <f t="shared" si="54"/>
        <v>12.4531375</v>
      </c>
      <c r="BO80" s="40">
        <f t="shared" si="54"/>
        <v>12.4531375</v>
      </c>
      <c r="BP80" s="40">
        <f t="shared" si="54"/>
        <v>12.4531375</v>
      </c>
    </row>
    <row r="81" spans="2:23" ht="15.75">
      <c r="B81" s="27" t="s">
        <v>8</v>
      </c>
      <c r="C81" s="21">
        <f>6*C83</f>
        <v>2.6556046441077115</v>
      </c>
      <c r="E81" s="24"/>
      <c r="F81" s="23"/>
      <c r="G81" s="45" t="s">
        <v>45</v>
      </c>
      <c r="H81" s="62">
        <v>12.5</v>
      </c>
      <c r="K81" s="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2:23" ht="15.75">
      <c r="B82" s="27" t="s">
        <v>39</v>
      </c>
      <c r="C82" s="29">
        <f>AVERAGEA(L77:O77)</f>
        <v>0.96249999999999991</v>
      </c>
      <c r="E82" s="24" t="s">
        <v>34</v>
      </c>
      <c r="F82" s="30">
        <f>C79+0.577*C82</f>
        <v>13.563862499999999</v>
      </c>
      <c r="G82" s="45" t="s">
        <v>46</v>
      </c>
      <c r="H82" s="46">
        <f>(H80-H81)/C81</f>
        <v>0.75312415364147856</v>
      </c>
      <c r="K82" s="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2:23" ht="15.75">
      <c r="B83" s="27" t="s">
        <v>4</v>
      </c>
      <c r="C83" s="29">
        <f>STDEV(L66:BP70)</f>
        <v>0.44260077401795195</v>
      </c>
      <c r="E83" s="24" t="s">
        <v>36</v>
      </c>
      <c r="F83" s="30">
        <f>C79</f>
        <v>13.0085</v>
      </c>
      <c r="G83" s="45" t="s">
        <v>47</v>
      </c>
      <c r="H83" s="46">
        <f>(H80-C79)/(C81/2)</f>
        <v>1.1232846751562655</v>
      </c>
      <c r="M83" s="58"/>
    </row>
    <row r="84" spans="2:23" ht="16.5" thickBot="1">
      <c r="E84" s="24" t="s">
        <v>35</v>
      </c>
      <c r="F84" s="30">
        <f>C79-0.577*C82</f>
        <v>12.4531375</v>
      </c>
      <c r="G84" s="49" t="s">
        <v>48</v>
      </c>
      <c r="H84" s="50">
        <f>(C79-H81)/(C81/2)</f>
        <v>0.38296363212669166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2:23" ht="15.75" thickTop="1">
      <c r="F85" s="4" t="s">
        <v>46</v>
      </c>
      <c r="G85" s="4" t="s">
        <v>51</v>
      </c>
      <c r="H85" s="20" t="s">
        <v>52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2:23" ht="15" customHeight="1">
      <c r="E86" s="64" t="s">
        <v>49</v>
      </c>
      <c r="F86" s="65">
        <f>H82</f>
        <v>0.75312415364147856</v>
      </c>
      <c r="G86" s="65">
        <f>H83</f>
        <v>1.1232846751562655</v>
      </c>
      <c r="H86" s="67" t="str">
        <f>IF(G86&lt;=F86,"OK","NOK")</f>
        <v>NOK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2:23" ht="15" customHeight="1">
      <c r="E87" s="64"/>
      <c r="F87" s="66"/>
      <c r="G87" s="66"/>
      <c r="H87" s="67"/>
    </row>
    <row r="88" spans="2:23">
      <c r="E88" s="64" t="s">
        <v>50</v>
      </c>
      <c r="F88" s="65">
        <f>F86</f>
        <v>0.75312415364147856</v>
      </c>
      <c r="G88" s="65">
        <f>H84</f>
        <v>0.38296363212669166</v>
      </c>
      <c r="H88" s="67" t="str">
        <f>IF(G88&lt;=F88,"OK","NOK")</f>
        <v>OK</v>
      </c>
    </row>
    <row r="89" spans="2:23">
      <c r="E89" s="64"/>
      <c r="F89" s="65"/>
      <c r="G89" s="65"/>
      <c r="H89" s="67"/>
    </row>
  </sheetData>
  <mergeCells count="24">
    <mergeCell ref="E24:E25"/>
    <mergeCell ref="E56:E57"/>
    <mergeCell ref="F56:F57"/>
    <mergeCell ref="G56:G57"/>
    <mergeCell ref="H56:H57"/>
    <mergeCell ref="E26:E27"/>
    <mergeCell ref="H54:H55"/>
    <mergeCell ref="H24:H25"/>
    <mergeCell ref="H26:H27"/>
    <mergeCell ref="G26:G27"/>
    <mergeCell ref="F26:F27"/>
    <mergeCell ref="F24:F25"/>
    <mergeCell ref="G24:G25"/>
    <mergeCell ref="E54:E55"/>
    <mergeCell ref="F54:F55"/>
    <mergeCell ref="G54:G55"/>
    <mergeCell ref="E86:E87"/>
    <mergeCell ref="F86:F87"/>
    <mergeCell ref="G86:G87"/>
    <mergeCell ref="H86:H87"/>
    <mergeCell ref="H88:H89"/>
    <mergeCell ref="E88:E89"/>
    <mergeCell ref="F88:F89"/>
    <mergeCell ref="G88:G89"/>
  </mergeCells>
  <conditionalFormatting sqref="H24:H27">
    <cfRule type="containsText" dxfId="7" priority="9" operator="containsText" text="NOK">
      <formula>NOT(ISERROR(SEARCH("NOK",H24)))</formula>
    </cfRule>
    <cfRule type="containsText" dxfId="6" priority="10" operator="containsText" text="OK">
      <formula>NOT(ISERROR(SEARCH("OK",H24)))</formula>
    </cfRule>
  </conditionalFormatting>
  <conditionalFormatting sqref="H54:H57">
    <cfRule type="containsText" dxfId="5" priority="1" operator="containsText" text="NOK">
      <formula>NOT(ISERROR(SEARCH("NOK",H54)))</formula>
    </cfRule>
    <cfRule type="containsText" dxfId="4" priority="2" operator="containsText" text="OK">
      <formula>NOT(ISERROR(SEARCH("OK",H54)))</formula>
    </cfRule>
    <cfRule type="containsText" dxfId="3" priority="7" operator="containsText" text="NOK">
      <formula>NOT(ISERROR(SEARCH("NOK",H54)))</formula>
    </cfRule>
    <cfRule type="containsText" dxfId="2" priority="8" operator="containsText" text="OK">
      <formula>NOT(ISERROR(SEARCH("OK",H54)))</formula>
    </cfRule>
  </conditionalFormatting>
  <conditionalFormatting sqref="H86:H89">
    <cfRule type="containsText" dxfId="1" priority="5" operator="containsText" text="NOK">
      <formula>NOT(ISERROR(SEARCH("NOK",H86)))</formula>
    </cfRule>
    <cfRule type="containsText" dxfId="0" priority="6" operator="containsText" text="OK">
      <formula>NOT(ISERROR(SEARCH("OK",H86)))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9"/>
  <sheetViews>
    <sheetView topLeftCell="A4" workbookViewId="0">
      <selection activeCell="P9" sqref="P9"/>
    </sheetView>
  </sheetViews>
  <sheetFormatPr defaultRowHeight="15"/>
  <cols>
    <col min="1" max="1" width="9.140625" style="1"/>
    <col min="2" max="2" width="7.42578125" style="1" customWidth="1"/>
    <col min="3" max="3" width="7.140625" style="1" customWidth="1"/>
    <col min="4" max="4" width="43" style="1" customWidth="1"/>
    <col min="5" max="16384" width="9.140625" style="1"/>
  </cols>
  <sheetData>
    <row r="2" spans="2:4" ht="18">
      <c r="B2" s="2" t="s">
        <v>0</v>
      </c>
    </row>
    <row r="5" spans="2:4">
      <c r="B5" s="17" t="s">
        <v>25</v>
      </c>
      <c r="C5" s="17" t="s">
        <v>26</v>
      </c>
      <c r="D5" s="17" t="s">
        <v>27</v>
      </c>
    </row>
    <row r="6" spans="2:4" ht="37.5" customHeight="1">
      <c r="B6" s="18">
        <v>2</v>
      </c>
      <c r="C6" s="18">
        <v>2</v>
      </c>
      <c r="D6" s="19" t="s">
        <v>28</v>
      </c>
    </row>
    <row r="7" spans="2:4" ht="36">
      <c r="B7" s="18">
        <v>2</v>
      </c>
      <c r="C7" s="18">
        <v>0.5</v>
      </c>
      <c r="D7" s="19" t="s">
        <v>29</v>
      </c>
    </row>
    <row r="8" spans="2:4" ht="33.75" customHeight="1">
      <c r="B8" s="18">
        <v>0.5</v>
      </c>
      <c r="C8" s="18">
        <v>0.5</v>
      </c>
      <c r="D8" s="19" t="s">
        <v>30</v>
      </c>
    </row>
    <row r="9" spans="2:4" ht="48">
      <c r="B9" s="18">
        <v>1.8</v>
      </c>
      <c r="C9" s="18">
        <v>-0.5</v>
      </c>
      <c r="D9" s="19" t="s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4F14-EBA4-4899-AF4D-274B8F120BDA}">
  <dimension ref="A1"/>
  <sheetViews>
    <sheetView view="pageBreakPreview" zoomScaleNormal="100" zoomScaleSheetLayoutView="100" workbookViewId="0">
      <selection activeCell="S20" sqref="S20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P30"/>
  <sheetViews>
    <sheetView workbookViewId="0">
      <selection activeCell="P31" sqref="P31"/>
    </sheetView>
  </sheetViews>
  <sheetFormatPr defaultRowHeight="15"/>
  <cols>
    <col min="1" max="16384" width="9.140625" style="1"/>
  </cols>
  <sheetData>
    <row r="3" spans="2:16" ht="15.75">
      <c r="B3" s="12" t="s">
        <v>10</v>
      </c>
    </row>
    <row r="5" spans="2:16" ht="20.100000000000001" customHeight="1">
      <c r="B5" s="15" t="s">
        <v>2</v>
      </c>
      <c r="C5" s="15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15" t="s">
        <v>23</v>
      </c>
      <c r="P5" s="15" t="s">
        <v>24</v>
      </c>
    </row>
    <row r="6" spans="2:16" ht="20.100000000000001" customHeight="1">
      <c r="B6" s="15"/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</row>
    <row r="7" spans="2:16" ht="20.100000000000001" customHeight="1">
      <c r="B7" s="15">
        <v>2</v>
      </c>
      <c r="C7" s="13">
        <v>2.121</v>
      </c>
      <c r="D7" s="13">
        <v>1.88</v>
      </c>
      <c r="E7" s="13">
        <v>2.6589999999999998</v>
      </c>
      <c r="F7" s="13">
        <v>1.88</v>
      </c>
      <c r="G7" s="13">
        <v>0</v>
      </c>
      <c r="H7" s="13">
        <v>3.2669999999999999</v>
      </c>
      <c r="I7" s="13">
        <v>0</v>
      </c>
      <c r="J7" s="13">
        <v>2.6059999999999999</v>
      </c>
      <c r="K7" s="13">
        <v>0</v>
      </c>
      <c r="L7" s="13">
        <v>3.6859999999999999</v>
      </c>
      <c r="M7" s="13">
        <v>0</v>
      </c>
      <c r="N7" s="13">
        <v>3.2669999999999999</v>
      </c>
      <c r="O7" s="13">
        <v>1.1279999999999999</v>
      </c>
      <c r="P7" s="14">
        <v>0.79790000000000005</v>
      </c>
    </row>
    <row r="8" spans="2:16" ht="20.100000000000001" customHeight="1">
      <c r="B8" s="15">
        <v>3</v>
      </c>
      <c r="C8" s="13">
        <v>1.732</v>
      </c>
      <c r="D8" s="13">
        <v>1.0229999999999999</v>
      </c>
      <c r="E8" s="13">
        <v>1.954</v>
      </c>
      <c r="F8" s="13">
        <v>1.1870000000000001</v>
      </c>
      <c r="G8" s="13">
        <v>0</v>
      </c>
      <c r="H8" s="13">
        <v>2.5680000000000001</v>
      </c>
      <c r="I8" s="13">
        <v>0</v>
      </c>
      <c r="J8" s="13">
        <v>2.2759999999999998</v>
      </c>
      <c r="K8" s="13">
        <v>0</v>
      </c>
      <c r="L8" s="13">
        <v>4.3579999999999997</v>
      </c>
      <c r="M8" s="13">
        <v>0</v>
      </c>
      <c r="N8" s="13">
        <v>2.5739999999999998</v>
      </c>
      <c r="O8" s="13">
        <v>1.6930000000000001</v>
      </c>
      <c r="P8" s="14">
        <v>0.88619999999999999</v>
      </c>
    </row>
    <row r="9" spans="2:16" ht="20.100000000000001" customHeight="1">
      <c r="B9" s="15">
        <v>4</v>
      </c>
      <c r="C9" s="13">
        <v>1.5</v>
      </c>
      <c r="D9" s="13">
        <v>0.72899999999999998</v>
      </c>
      <c r="E9" s="13">
        <v>1.6279999999999999</v>
      </c>
      <c r="F9" s="13">
        <v>0.79600000000000004</v>
      </c>
      <c r="G9" s="13">
        <v>0</v>
      </c>
      <c r="H9" s="13">
        <v>2.266</v>
      </c>
      <c r="I9" s="13">
        <v>0</v>
      </c>
      <c r="J9" s="13">
        <v>2.0880000000000001</v>
      </c>
      <c r="K9" s="13">
        <v>0</v>
      </c>
      <c r="L9" s="13">
        <v>4.6980000000000004</v>
      </c>
      <c r="M9" s="13">
        <v>0</v>
      </c>
      <c r="N9" s="13">
        <v>2.282</v>
      </c>
      <c r="O9" s="13">
        <v>2.0590000000000002</v>
      </c>
      <c r="P9" s="14">
        <v>0.92130000000000001</v>
      </c>
    </row>
    <row r="10" spans="2:16" ht="20.100000000000001" customHeight="1">
      <c r="B10" s="15">
        <v>5</v>
      </c>
      <c r="C10" s="13">
        <v>1.3420000000000001</v>
      </c>
      <c r="D10" s="13">
        <v>0.57699999999999996</v>
      </c>
      <c r="E10" s="13">
        <v>1.427</v>
      </c>
      <c r="F10" s="13">
        <v>0.69099999999999995</v>
      </c>
      <c r="G10" s="13">
        <v>0</v>
      </c>
      <c r="H10" s="13">
        <v>2.089</v>
      </c>
      <c r="I10" s="13">
        <v>0</v>
      </c>
      <c r="J10" s="13">
        <v>1.964</v>
      </c>
      <c r="K10" s="13">
        <v>0</v>
      </c>
      <c r="L10" s="13">
        <v>4.9180000000000001</v>
      </c>
      <c r="M10" s="13">
        <v>0</v>
      </c>
      <c r="N10" s="13">
        <v>2.1139999999999999</v>
      </c>
      <c r="O10" s="13">
        <v>2.3260000000000001</v>
      </c>
      <c r="P10" s="14">
        <v>0.94</v>
      </c>
    </row>
    <row r="11" spans="2:16" ht="20.100000000000001" customHeight="1">
      <c r="B11" s="15">
        <v>6</v>
      </c>
      <c r="C11" s="13">
        <v>1.2250000000000001</v>
      </c>
      <c r="D11" s="13">
        <v>0.48299999999999998</v>
      </c>
      <c r="E11" s="13">
        <v>1.2869999999999999</v>
      </c>
      <c r="F11" s="13">
        <v>0.54900000000000004</v>
      </c>
      <c r="G11" s="13"/>
      <c r="H11" s="13">
        <v>1.97</v>
      </c>
      <c r="I11" s="13">
        <v>2.9000000000000001E-2</v>
      </c>
      <c r="J11" s="13">
        <v>1.8740000000000001</v>
      </c>
      <c r="K11" s="13">
        <v>0</v>
      </c>
      <c r="L11" s="13">
        <v>5.0780000000000003</v>
      </c>
      <c r="M11" s="13">
        <v>0</v>
      </c>
      <c r="N11" s="13">
        <v>2.004</v>
      </c>
      <c r="O11" s="13">
        <v>2.5339999999999998</v>
      </c>
      <c r="P11" s="14">
        <v>0.95150000000000001</v>
      </c>
    </row>
    <row r="12" spans="2:16" ht="20.100000000000001" customHeight="1">
      <c r="B12" s="15">
        <v>7</v>
      </c>
      <c r="C12" s="13">
        <v>1.1339999999999999</v>
      </c>
      <c r="D12" s="13">
        <v>0.41899999999999998</v>
      </c>
      <c r="E12" s="13">
        <v>1.1819999999999999</v>
      </c>
      <c r="F12" s="13">
        <v>0.50900000000000001</v>
      </c>
      <c r="G12" s="13"/>
      <c r="H12" s="13">
        <v>1.8819999999999999</v>
      </c>
      <c r="I12" s="13">
        <v>0.113</v>
      </c>
      <c r="J12" s="13">
        <v>1.806</v>
      </c>
      <c r="K12" s="13">
        <v>0.20399999999999999</v>
      </c>
      <c r="L12" s="13">
        <v>5.2039999999999997</v>
      </c>
      <c r="M12" s="13">
        <v>7.5999999999999998E-2</v>
      </c>
      <c r="N12" s="13">
        <v>1.9239999999999999</v>
      </c>
      <c r="O12" s="13">
        <v>2.7040000000000002</v>
      </c>
      <c r="P12" s="14">
        <v>0.95940000000000003</v>
      </c>
    </row>
    <row r="13" spans="2:16" ht="20.100000000000001" customHeight="1">
      <c r="B13" s="15">
        <v>8</v>
      </c>
      <c r="C13" s="13">
        <v>1.0609999999999999</v>
      </c>
      <c r="D13" s="13">
        <v>0.373</v>
      </c>
      <c r="E13" s="13">
        <v>1.099</v>
      </c>
      <c r="F13" s="13">
        <v>0.434</v>
      </c>
      <c r="G13" s="13"/>
      <c r="H13" s="13">
        <v>1.8149999999999999</v>
      </c>
      <c r="I13" s="13">
        <v>0.17899999999999999</v>
      </c>
      <c r="J13" s="13">
        <v>1.7509999999999999</v>
      </c>
      <c r="K13" s="13">
        <v>0.38300000000000001</v>
      </c>
      <c r="L13" s="13">
        <v>5.306</v>
      </c>
      <c r="M13" s="13">
        <v>0.13600000000000001</v>
      </c>
      <c r="N13" s="13">
        <v>1.8640000000000001</v>
      </c>
      <c r="O13" s="13">
        <v>2.847</v>
      </c>
      <c r="P13" s="14">
        <v>0.96499999999999997</v>
      </c>
    </row>
    <row r="14" spans="2:16" ht="20.100000000000001" customHeight="1">
      <c r="B14" s="15">
        <v>9</v>
      </c>
      <c r="C14" s="13">
        <v>1</v>
      </c>
      <c r="D14" s="13">
        <v>0.33700000000000002</v>
      </c>
      <c r="E14" s="13">
        <v>1.032</v>
      </c>
      <c r="F14" s="13">
        <v>0.41199999999999998</v>
      </c>
      <c r="G14" s="13"/>
      <c r="H14" s="13">
        <v>1.7609999999999999</v>
      </c>
      <c r="I14" s="13">
        <v>0.23200000000000001</v>
      </c>
      <c r="J14" s="13">
        <v>1.7070000000000001</v>
      </c>
      <c r="K14" s="13">
        <v>0.54700000000000004</v>
      </c>
      <c r="L14" s="13">
        <v>5.3929999999999998</v>
      </c>
      <c r="M14" s="13">
        <v>0.184</v>
      </c>
      <c r="N14" s="13">
        <v>1.8160000000000001</v>
      </c>
      <c r="O14" s="13">
        <v>2.97</v>
      </c>
      <c r="P14" s="14">
        <v>0.96930000000000005</v>
      </c>
    </row>
    <row r="15" spans="2:16" ht="20.100000000000001" customHeight="1">
      <c r="B15" s="15">
        <v>10</v>
      </c>
      <c r="C15" s="13">
        <v>0.94899999999999995</v>
      </c>
      <c r="D15" s="13">
        <v>0.308</v>
      </c>
      <c r="E15" s="13">
        <v>0.97499999999999998</v>
      </c>
      <c r="F15" s="13"/>
      <c r="G15" s="13"/>
      <c r="H15" s="13">
        <v>1.716</v>
      </c>
      <c r="I15" s="13">
        <v>0.27600000000000002</v>
      </c>
      <c r="J15" s="13">
        <v>1.669</v>
      </c>
      <c r="K15" s="13">
        <v>0.68700000000000006</v>
      </c>
      <c r="L15" s="13">
        <v>5.4690000000000003</v>
      </c>
      <c r="M15" s="13">
        <v>0.223</v>
      </c>
      <c r="N15" s="13">
        <v>1.7769999999999999</v>
      </c>
      <c r="O15" s="13">
        <v>3.0779999999999998</v>
      </c>
      <c r="P15" s="14">
        <v>0.97270000000000001</v>
      </c>
    </row>
    <row r="16" spans="2:16" ht="20.100000000000001" customHeight="1">
      <c r="B16" s="15">
        <v>11</v>
      </c>
      <c r="C16" s="13">
        <v>0.90500000000000003</v>
      </c>
      <c r="D16" s="13">
        <v>0.28499999999999998</v>
      </c>
      <c r="E16" s="13">
        <v>0.92700000000000005</v>
      </c>
      <c r="F16" s="13"/>
      <c r="G16" s="13"/>
      <c r="H16" s="13">
        <v>1.679</v>
      </c>
      <c r="I16" s="13">
        <v>0.313</v>
      </c>
      <c r="J16" s="13">
        <v>1.637</v>
      </c>
      <c r="K16" s="13">
        <v>0.81100000000000005</v>
      </c>
      <c r="L16" s="13">
        <v>5.5350000000000001</v>
      </c>
      <c r="M16" s="13">
        <v>0.25600000000000001</v>
      </c>
      <c r="N16" s="13">
        <v>1.744</v>
      </c>
      <c r="O16" s="13">
        <v>3.173</v>
      </c>
      <c r="P16" s="14">
        <v>0.97540000000000004</v>
      </c>
    </row>
    <row r="17" spans="2:16" ht="20.100000000000001" customHeight="1">
      <c r="B17" s="15">
        <v>12</v>
      </c>
      <c r="C17" s="13">
        <v>0.86599999999999999</v>
      </c>
      <c r="D17" s="13">
        <v>0.26600000000000001</v>
      </c>
      <c r="E17" s="13">
        <v>0.88600000000000001</v>
      </c>
      <c r="F17" s="13"/>
      <c r="G17" s="13"/>
      <c r="H17" s="13">
        <v>1.6459999999999999</v>
      </c>
      <c r="I17" s="13">
        <v>0.34599999999999997</v>
      </c>
      <c r="J17" s="13">
        <v>1.61</v>
      </c>
      <c r="K17" s="13">
        <v>0.92200000000000004</v>
      </c>
      <c r="L17" s="13">
        <v>5.5940000000000003</v>
      </c>
      <c r="M17" s="13">
        <v>0.28299999999999997</v>
      </c>
      <c r="N17" s="13">
        <v>1.7170000000000001</v>
      </c>
      <c r="O17" s="13">
        <v>3.258</v>
      </c>
      <c r="P17" s="14">
        <v>0.97760000000000002</v>
      </c>
    </row>
    <row r="18" spans="2:16" ht="20.100000000000001" customHeight="1">
      <c r="B18" s="15">
        <v>13</v>
      </c>
      <c r="C18" s="13">
        <v>0.83199999999999996</v>
      </c>
      <c r="D18" s="13">
        <v>0.249</v>
      </c>
      <c r="E18" s="13">
        <v>0.85</v>
      </c>
      <c r="F18" s="13"/>
      <c r="G18" s="13"/>
      <c r="H18" s="13">
        <v>1.6180000000000001</v>
      </c>
      <c r="I18" s="13">
        <v>0.374</v>
      </c>
      <c r="J18" s="13">
        <v>1.585</v>
      </c>
      <c r="K18" s="13">
        <v>1.0249999999999999</v>
      </c>
      <c r="L18" s="13">
        <v>5.6470000000000002</v>
      </c>
      <c r="M18" s="13">
        <v>0.307</v>
      </c>
      <c r="N18" s="13">
        <v>1.6930000000000001</v>
      </c>
      <c r="O18" s="13">
        <v>3.3359999999999999</v>
      </c>
      <c r="P18" s="14">
        <v>0.97940000000000005</v>
      </c>
    </row>
    <row r="19" spans="2:16" ht="20.100000000000001" customHeight="1">
      <c r="B19" s="15">
        <v>14</v>
      </c>
      <c r="C19" s="13">
        <v>0.80200000000000005</v>
      </c>
      <c r="D19" s="13">
        <v>0.23499999999999999</v>
      </c>
      <c r="E19" s="13">
        <v>0.81699999999999995</v>
      </c>
      <c r="F19" s="13"/>
      <c r="G19" s="13"/>
      <c r="H19" s="13">
        <v>1.5940000000000001</v>
      </c>
      <c r="I19" s="13">
        <v>0.39900000000000002</v>
      </c>
      <c r="J19" s="13">
        <v>1.5629999999999999</v>
      </c>
      <c r="K19" s="13">
        <v>1.1180000000000001</v>
      </c>
      <c r="L19" s="13">
        <v>5.6959999999999997</v>
      </c>
      <c r="M19" s="13">
        <v>0.32800000000000001</v>
      </c>
      <c r="N19" s="13">
        <v>1.6719999999999999</v>
      </c>
      <c r="O19" s="13">
        <v>3.407</v>
      </c>
      <c r="P19" s="14">
        <v>0.98099999999999998</v>
      </c>
    </row>
    <row r="20" spans="2:16" ht="20.100000000000001" customHeight="1">
      <c r="B20" s="15">
        <v>15</v>
      </c>
      <c r="C20" s="13">
        <v>0.77500000000000002</v>
      </c>
      <c r="D20" s="13">
        <v>0.223</v>
      </c>
      <c r="E20" s="13">
        <v>0.78900000000000003</v>
      </c>
      <c r="F20" s="13"/>
      <c r="G20" s="13"/>
      <c r="H20" s="13">
        <v>1.5720000000000001</v>
      </c>
      <c r="I20" s="13">
        <v>0.42099999999999999</v>
      </c>
      <c r="J20" s="13">
        <v>1.544</v>
      </c>
      <c r="K20" s="13">
        <v>1.2030000000000001</v>
      </c>
      <c r="L20" s="13">
        <v>5.7409999999999997</v>
      </c>
      <c r="M20" s="13">
        <v>0.34699999999999998</v>
      </c>
      <c r="N20" s="13">
        <v>1.653</v>
      </c>
      <c r="O20" s="13">
        <v>3.472</v>
      </c>
      <c r="P20" s="14">
        <v>0.98229999999999995</v>
      </c>
    </row>
    <row r="21" spans="2:16" ht="20.100000000000001" customHeight="1">
      <c r="B21" s="15">
        <v>16</v>
      </c>
      <c r="C21" s="13">
        <v>0.75</v>
      </c>
      <c r="D21" s="13">
        <v>0.21199999999999999</v>
      </c>
      <c r="E21" s="13">
        <v>0.76300000000000001</v>
      </c>
      <c r="F21" s="13"/>
      <c r="G21" s="13"/>
      <c r="H21" s="13">
        <v>1.552</v>
      </c>
      <c r="I21" s="13">
        <v>0.44</v>
      </c>
      <c r="J21" s="13">
        <v>1.5620000000000001</v>
      </c>
      <c r="K21" s="13">
        <v>1.282</v>
      </c>
      <c r="L21" s="13">
        <v>5.782</v>
      </c>
      <c r="M21" s="13">
        <v>0.36299999999999999</v>
      </c>
      <c r="N21" s="13">
        <v>1.637</v>
      </c>
      <c r="O21" s="13">
        <v>3.532</v>
      </c>
      <c r="P21" s="14">
        <v>0.98350000000000004</v>
      </c>
    </row>
    <row r="22" spans="2:16" ht="20.100000000000001" customHeight="1">
      <c r="B22" s="15">
        <v>17</v>
      </c>
      <c r="C22" s="13">
        <v>0.72799999999999998</v>
      </c>
      <c r="D22" s="13">
        <v>0.20300000000000001</v>
      </c>
      <c r="E22" s="13">
        <v>0.73899999999999999</v>
      </c>
      <c r="F22" s="13"/>
      <c r="G22" s="13"/>
      <c r="H22" s="13">
        <v>1.534</v>
      </c>
      <c r="I22" s="13">
        <v>0.45800000000000002</v>
      </c>
      <c r="J22" s="13">
        <v>1.5109999999999999</v>
      </c>
      <c r="K22" s="13">
        <v>1.3560000000000001</v>
      </c>
      <c r="L22" s="13">
        <v>5.82</v>
      </c>
      <c r="M22" s="13">
        <v>0.378</v>
      </c>
      <c r="N22" s="13">
        <v>1.6220000000000001</v>
      </c>
      <c r="O22" s="13">
        <v>3.5880000000000001</v>
      </c>
      <c r="P22" s="14">
        <v>0.98450000000000004</v>
      </c>
    </row>
    <row r="23" spans="2:16" ht="20.100000000000001" customHeight="1">
      <c r="B23" s="15">
        <v>18</v>
      </c>
      <c r="C23" s="13">
        <v>0.70699999999999996</v>
      </c>
      <c r="D23" s="13">
        <v>0.19400000000000001</v>
      </c>
      <c r="E23" s="13">
        <v>0.71799999999999997</v>
      </c>
      <c r="F23" s="13"/>
      <c r="G23" s="13"/>
      <c r="H23" s="13">
        <v>1.5169999999999999</v>
      </c>
      <c r="I23" s="13">
        <v>0.47499999999999998</v>
      </c>
      <c r="J23" s="13">
        <v>1.496</v>
      </c>
      <c r="K23" s="13">
        <v>1.4239999999999999</v>
      </c>
      <c r="L23" s="13">
        <v>5.8559999999999999</v>
      </c>
      <c r="M23" s="13">
        <v>0.39100000000000001</v>
      </c>
      <c r="N23" s="13">
        <v>1.6080000000000001</v>
      </c>
      <c r="O23" s="13">
        <v>3.64</v>
      </c>
      <c r="P23" s="14">
        <v>0.98540000000000005</v>
      </c>
    </row>
    <row r="24" spans="2:16" ht="20.100000000000001" customHeight="1">
      <c r="B24" s="15">
        <v>19</v>
      </c>
      <c r="C24" s="13">
        <v>0.68799999999999994</v>
      </c>
      <c r="D24" s="13">
        <v>0.187</v>
      </c>
      <c r="E24" s="13">
        <v>0.69799999999999995</v>
      </c>
      <c r="F24" s="13"/>
      <c r="G24" s="13"/>
      <c r="H24" s="13">
        <v>1.5029999999999999</v>
      </c>
      <c r="I24" s="13">
        <v>0.49</v>
      </c>
      <c r="J24" s="13">
        <v>1.4830000000000001</v>
      </c>
      <c r="K24" s="13">
        <v>1.4870000000000001</v>
      </c>
      <c r="L24" s="13">
        <v>5.891</v>
      </c>
      <c r="M24" s="13">
        <v>0.40300000000000002</v>
      </c>
      <c r="N24" s="13">
        <v>1.597</v>
      </c>
      <c r="O24" s="13">
        <v>3.6890000000000001</v>
      </c>
      <c r="P24" s="14">
        <v>0.98619999999999997</v>
      </c>
    </row>
    <row r="25" spans="2:16" ht="20.100000000000001" customHeight="1">
      <c r="B25" s="15">
        <v>20</v>
      </c>
      <c r="C25" s="13">
        <v>0.67100000000000004</v>
      </c>
      <c r="D25" s="13">
        <v>0.18</v>
      </c>
      <c r="E25" s="13">
        <v>0.68</v>
      </c>
      <c r="F25" s="13"/>
      <c r="G25" s="13"/>
      <c r="H25" s="13">
        <v>1.49</v>
      </c>
      <c r="I25" s="13">
        <v>0.504</v>
      </c>
      <c r="J25" s="13">
        <v>1.47</v>
      </c>
      <c r="K25" s="13">
        <v>1.5489999999999999</v>
      </c>
      <c r="L25" s="13">
        <v>5.9210000000000003</v>
      </c>
      <c r="M25" s="13">
        <v>0.41499999999999998</v>
      </c>
      <c r="N25" s="13">
        <v>1.585</v>
      </c>
      <c r="O25" s="13">
        <v>3.7349999999999999</v>
      </c>
      <c r="P25" s="14">
        <v>0.9869</v>
      </c>
    </row>
    <row r="26" spans="2:16" ht="20.100000000000001" customHeight="1">
      <c r="B26" s="15">
        <v>21</v>
      </c>
      <c r="C26" s="13">
        <v>0.65500000000000003</v>
      </c>
      <c r="D26" s="13">
        <v>0.17299999999999999</v>
      </c>
      <c r="E26" s="13">
        <v>0.66300000000000003</v>
      </c>
      <c r="F26" s="13"/>
      <c r="G26" s="13"/>
      <c r="H26" s="13">
        <v>1.4770000000000001</v>
      </c>
      <c r="I26" s="13">
        <v>0.51600000000000001</v>
      </c>
      <c r="J26" s="13">
        <v>1.5489999999999999</v>
      </c>
      <c r="K26" s="13">
        <v>1.605</v>
      </c>
      <c r="L26" s="13">
        <v>5.9509999999999996</v>
      </c>
      <c r="M26" s="13">
        <v>0.42499999999999999</v>
      </c>
      <c r="N26" s="13">
        <v>1.575</v>
      </c>
      <c r="O26" s="13">
        <v>3.778</v>
      </c>
      <c r="P26" s="14">
        <v>0.98760000000000003</v>
      </c>
    </row>
    <row r="27" spans="2:16" ht="20.100000000000001" customHeight="1">
      <c r="B27" s="15">
        <v>22</v>
      </c>
      <c r="C27" s="13">
        <v>0.64</v>
      </c>
      <c r="D27" s="13">
        <v>0.16700000000000001</v>
      </c>
      <c r="E27" s="13">
        <v>0.64700000000000002</v>
      </c>
      <c r="F27" s="13"/>
      <c r="G27" s="13"/>
      <c r="H27" s="13">
        <v>1.466</v>
      </c>
      <c r="I27" s="13">
        <v>0.52800000000000002</v>
      </c>
      <c r="J27" s="13">
        <v>1.448</v>
      </c>
      <c r="K27" s="13">
        <v>1.659</v>
      </c>
      <c r="L27" s="13">
        <v>5.9790000000000001</v>
      </c>
      <c r="M27" s="13">
        <v>0.434</v>
      </c>
      <c r="N27" s="13">
        <v>1.5660000000000001</v>
      </c>
      <c r="O27" s="13">
        <v>3.819</v>
      </c>
      <c r="P27" s="14">
        <v>0.98819999999999997</v>
      </c>
    </row>
    <row r="28" spans="2:16" ht="20.100000000000001" customHeight="1">
      <c r="B28" s="15">
        <v>23</v>
      </c>
      <c r="C28" s="13">
        <v>0.626</v>
      </c>
      <c r="D28" s="13">
        <v>0.16200000000000001</v>
      </c>
      <c r="E28" s="13">
        <v>0.63300000000000001</v>
      </c>
      <c r="F28" s="13"/>
      <c r="G28" s="13"/>
      <c r="H28" s="13">
        <v>1.4550000000000001</v>
      </c>
      <c r="I28" s="13">
        <v>0.53900000000000003</v>
      </c>
      <c r="J28" s="13">
        <v>1.4379999999999999</v>
      </c>
      <c r="K28" s="13">
        <v>1.71</v>
      </c>
      <c r="L28" s="13">
        <v>6.0060000000000002</v>
      </c>
      <c r="M28" s="13">
        <v>0.443</v>
      </c>
      <c r="N28" s="13">
        <v>1.5569999999999999</v>
      </c>
      <c r="O28" s="13">
        <v>3.8580000000000001</v>
      </c>
      <c r="P28" s="14">
        <v>0.98870000000000002</v>
      </c>
    </row>
    <row r="29" spans="2:16" ht="20.100000000000001" customHeight="1">
      <c r="B29" s="15">
        <v>24</v>
      </c>
      <c r="C29" s="13">
        <v>0.61199999999999999</v>
      </c>
      <c r="D29" s="13">
        <v>0.157</v>
      </c>
      <c r="E29" s="13">
        <v>0.61899999999999999</v>
      </c>
      <c r="F29" s="13"/>
      <c r="G29" s="13"/>
      <c r="H29" s="13">
        <v>1.4450000000000001</v>
      </c>
      <c r="I29" s="13">
        <v>0.54900000000000004</v>
      </c>
      <c r="J29" s="13">
        <v>1.429</v>
      </c>
      <c r="K29" s="13">
        <v>1.7589999999999999</v>
      </c>
      <c r="L29" s="13">
        <v>6.0309999999999997</v>
      </c>
      <c r="M29" s="13">
        <v>0.45100000000000001</v>
      </c>
      <c r="N29" s="13">
        <v>1.548</v>
      </c>
      <c r="O29" s="13">
        <v>3.895</v>
      </c>
      <c r="P29" s="14">
        <v>0.98919999999999997</v>
      </c>
    </row>
    <row r="30" spans="2:16" ht="20.100000000000001" customHeight="1">
      <c r="B30" s="15">
        <v>25</v>
      </c>
      <c r="C30" s="13">
        <v>0.6</v>
      </c>
      <c r="D30" s="13">
        <v>0.153</v>
      </c>
      <c r="E30" s="13">
        <v>0.60599999999999998</v>
      </c>
      <c r="F30" s="13"/>
      <c r="G30" s="13"/>
      <c r="H30" s="13">
        <v>1.4350000000000001</v>
      </c>
      <c r="I30" s="13">
        <v>0.55900000000000005</v>
      </c>
      <c r="J30" s="13">
        <v>1.42</v>
      </c>
      <c r="K30" s="13">
        <v>1.806</v>
      </c>
      <c r="L30" s="13">
        <v>6.056</v>
      </c>
      <c r="M30" s="13">
        <v>0.45900000000000002</v>
      </c>
      <c r="N30" s="13">
        <v>1.5409999999999999</v>
      </c>
      <c r="O30" s="13">
        <v>3.931</v>
      </c>
      <c r="P30" s="14">
        <v>0.98960000000000004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Karty SPC</vt:lpstr>
      <vt:lpstr>Interpretacja CP|CPK</vt:lpstr>
      <vt:lpstr>Wykresy</vt:lpstr>
      <vt:lpstr>Tab. Współcz.</vt:lpstr>
      <vt:lpstr>Wykresy!Obszar_wydruku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2020-07-25T12:09:08Z</dcterms:modified>
</cp:coreProperties>
</file>